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saraikin_es\Documents\Сайт\Тайшет\2021\"/>
    </mc:Choice>
  </mc:AlternateContent>
  <xr:revisionPtr revIDLastSave="0" documentId="13_ncr:1_{8F1E8B24-1A3B-45FE-8E9A-2670F612331D}" xr6:coauthVersionLast="47" xr6:coauthVersionMax="47" xr10:uidLastSave="{00000000-0000-0000-0000-000000000000}"/>
  <bookViews>
    <workbookView xWindow="28680" yWindow="-120" windowWidth="29040" windowHeight="15840" tabRatio="766" firstSheet="4" activeTab="4" xr2:uid="{00000000-000D-0000-FFFF-FFFF00000000}"/>
  </bookViews>
  <sheets>
    <sheet name="modProv" sheetId="584" state="veryHidden" r:id="rId1"/>
    <sheet name="modList05" sheetId="585" state="veryHidden" r:id="rId2"/>
    <sheet name="Инструкция" sheetId="525" r:id="rId3"/>
    <sheet name="Лог обновления" sheetId="429" state="veryHidden" r:id="rId4"/>
    <sheet name="Титульный" sheetId="437" r:id="rId5"/>
    <sheet name="Территории" sheetId="566" r:id="rId6"/>
    <sheet name="Дифференциация" sheetId="556" r:id="rId7"/>
    <sheet name="Форма 1.0.1 | Форма 4.3.1" sheetId="569" r:id="rId8"/>
    <sheet name="Форма 4.3.1" sheetId="571" r:id="rId9"/>
    <sheet name="Форма 1.0.1 | Форма 4.3.2" sheetId="588" state="veryHidden" r:id="rId10"/>
    <sheet name="Форма 4.3.2" sheetId="572" state="veryHidden" r:id="rId11"/>
    <sheet name="Форма 1.0.1 | Форма 4.4" sheetId="589" r:id="rId12"/>
    <sheet name="Форма 4.4" sheetId="574" r:id="rId13"/>
    <sheet name="Форма 1.0.1 | Форма 4.5" sheetId="590" r:id="rId14"/>
    <sheet name="Форма 4.5" sheetId="573" r:id="rId15"/>
    <sheet name="Форма 1.0.1 | Форма 4.9" sheetId="591" state="veryHidden" r:id="rId16"/>
    <sheet name="Форма 4.9" sheetId="582" state="veryHidden" r:id="rId17"/>
    <sheet name="Форма 1.0.2" sheetId="564" state="veryHidden" r:id="rId18"/>
    <sheet name="Сведения об изменении" sheetId="547" state="veryHidden" r:id="rId19"/>
    <sheet name="Комментарии" sheetId="431" r:id="rId20"/>
    <sheet name="Проверка" sheetId="432" r:id="rId21"/>
    <sheet name="modReestr" sheetId="562" state="veryHidden" r:id="rId22"/>
    <sheet name="modfrmListIP" sheetId="586" state="veryHidden" r:id="rId23"/>
    <sheet name="REESTR_IP" sheetId="587" state="veryHidden" r:id="rId24"/>
    <sheet name="modList13" sheetId="583" state="veryHidden" r:id="rId25"/>
    <sheet name="modList07" sheetId="580" state="veryHidden" r:id="rId26"/>
    <sheet name="AllSheetsInThisWorkbook" sheetId="389" state="veryHidden" r:id="rId27"/>
    <sheet name="modCheckCyan" sheetId="553" state="veryHidden" r:id="rId28"/>
    <sheet name="modInfo" sheetId="513" state="veryHidden" r:id="rId29"/>
    <sheet name="TEHSHEET" sheetId="205" state="veryHidden" r:id="rId30"/>
    <sheet name="modfrmSelectData" sheetId="579" state="veryHidden" r:id="rId31"/>
    <sheet name="modList06" sheetId="575" state="veryHidden" r:id="rId32"/>
    <sheet name="modList01" sheetId="576" state="veryHidden" r:id="rId33"/>
    <sheet name="modList08" sheetId="578" state="veryHidden" r:id="rId34"/>
    <sheet name="et_union_hor" sheetId="471" state="veryHidden" r:id="rId35"/>
    <sheet name="et_union_vert" sheetId="521" state="veryHidden" r:id="rId36"/>
    <sheet name="modList00" sheetId="546" state="veryHidden" r:id="rId37"/>
    <sheet name="modList02" sheetId="533" state="veryHidden" r:id="rId38"/>
    <sheet name="modList03" sheetId="565" state="veryHidden" r:id="rId39"/>
    <sheet name="modList04" sheetId="548" state="veryHidden" r:id="rId40"/>
    <sheet name="modList09" sheetId="567" state="veryHidden" r:id="rId41"/>
    <sheet name="modHTTP" sheetId="554" state="veryHidden" r:id="rId42"/>
    <sheet name="modfrmRegion" sheetId="545" state="veryHidden" r:id="rId43"/>
    <sheet name="MR_LIST" sheetId="540" state="veryHidden" r:id="rId44"/>
    <sheet name="REESTR_VT" sheetId="543" state="veryHidden" r:id="rId45"/>
    <sheet name="REESTR_VED" sheetId="544" state="veryHidden" r:id="rId46"/>
    <sheet name="modfrmReestrObj" sheetId="539" state="veryHidden" r:id="rId47"/>
    <sheet name="DataOrg" sheetId="550" state="veryHidden" r:id="rId48"/>
    <sheet name="modfrmReestr" sheetId="434" state="veryHidden" r:id="rId49"/>
    <sheet name="modUpdTemplMain" sheetId="424" state="veryHidden" r:id="rId50"/>
    <sheet name="REESTR_ORG" sheetId="390" state="veryHidden" r:id="rId51"/>
    <sheet name="modClassifierValidate" sheetId="400" state="veryHidden" r:id="rId52"/>
    <sheet name="modHyp" sheetId="398" state="veryHidden" r:id="rId53"/>
    <sheet name="modfrmDateChoose" sheetId="517" state="veryHidden" r:id="rId54"/>
    <sheet name="modComm" sheetId="514" state="veryHidden" r:id="rId55"/>
    <sheet name="modThisWorkbook" sheetId="511" state="veryHidden" r:id="rId56"/>
    <sheet name="REESTR_MO" sheetId="518" state="veryHidden" r:id="rId57"/>
    <sheet name="REESTR_MO_FILTER" sheetId="568" state="veryHidden" r:id="rId58"/>
    <sheet name="modfrmReestrMR" sheetId="519" state="veryHidden" r:id="rId59"/>
    <sheet name="modServiceModule" sheetId="561" state="veryHidden" r:id="rId60"/>
    <sheet name="modfrmCheckUpdates" sheetId="512" state="veryHidden" r:id="rId61"/>
    <sheet name="REESTR_DS" sheetId="559" state="veryHidden" r:id="rId62"/>
    <sheet name="REESTR_CHS" sheetId="551" state="veryHidden" r:id="rId63"/>
    <sheet name="REESTR_LINK" sheetId="552" state="veryHidden" r:id="rId64"/>
  </sheets>
  <externalReferences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_xlnm._FilterDatabase" localSheetId="20" hidden="1">Проверка!$B$4:$E$4</definedName>
    <definedName name="activity">Дифференциация!$E$22:$E$31</definedName>
    <definedName name="anscount" hidden="1">1</definedName>
    <definedName name="availability_price">TEHSHEET!$K$8</definedName>
    <definedName name="buhg_flag">Титульный!$F$36</definedName>
    <definedName name="CHECK_LINK_RANGE_1">"Калькуляция!$I$11:$I$132"</definedName>
    <definedName name="checkCell_List01">'Форма 4.3.1'!$D$24:$K$143</definedName>
    <definedName name="checkCell_List05">'Форма 4.3.2'!$D$11:$S$34</definedName>
    <definedName name="checkCell_List06">'Форма 4.5'!$F$11:$AK$114</definedName>
    <definedName name="checkCell_List08">'Форма 4.4'!$G$11:$N$19</definedName>
    <definedName name="checkCell_List09">Территории!$D$17:$L$17</definedName>
    <definedName name="checkCell_List13">'Форма 4.9'!$D$10:$H$14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List13">'Форма 4.9'!$F$10:$H$14</definedName>
    <definedName name="data_type">TEHSHEET!$M$2:$M$3</definedName>
    <definedName name="DATA_URL">TEHSHEET!$K$11</definedName>
    <definedName name="dateBuhg">Титульный!$F$37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nd_col">'Форма 4.5'!$AK$19</definedName>
    <definedName name="end_row_5">'Форма 4.5'!$114:$114</definedName>
    <definedName name="end_row1">'Форма 4.5'!$A$39</definedName>
    <definedName name="end_row2">'Форма 4.5'!$A$89</definedName>
    <definedName name="et_Comm">et_union_hor!$5:$5</definedName>
    <definedName name="et_hor_List01_2">'Форма 4.3.1'!$2:$2</definedName>
    <definedName name="et_hor_List01_3">'Форма 4.3.1'!$6:$11</definedName>
    <definedName name="et_hor_List01_4">'Форма 4.3.1'!$4:$4</definedName>
    <definedName name="et_hor_List01_5">'Форма 4.3.1'!$13:$13</definedName>
    <definedName name="et_hor_List01_6">'Форма 4.3.1'!$15:$15</definedName>
    <definedName name="et_hor_List01_7">'Форма 4.3.1'!$17:$17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5_1_1">et_union_hor!$81:$84</definedName>
    <definedName name="et_List05_1_2">et_union_hor!$88:$91</definedName>
    <definedName name="et_List05_2_1">et_union_hor!$82:$83</definedName>
    <definedName name="et_List05_2_2">et_union_hor!$89:$90</definedName>
    <definedName name="et_List05_3_1">et_union_hor!$82:$82</definedName>
    <definedName name="et_List05_3_2">et_union_hor!$89:$89</definedName>
    <definedName name="et_List05_4">et_union_hor!$68:$74</definedName>
    <definedName name="et_List06_1">'Форма 4.5'!$20:$22</definedName>
    <definedName name="et_List06_2">'Форма 4.5'!$89:$91</definedName>
    <definedName name="et_List06_3">'Форма 4.5'!$99:$103</definedName>
    <definedName name="et_List06_4">'Форма 4.5'!$21:$21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List13_1">et_union_hor!$100:$100</definedName>
    <definedName name="et_ver_List01_1">'Форма 4.3.1'!$G:$G</definedName>
    <definedName name="et_ver_List08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diff_ipr">Титульный!$F$43</definedName>
    <definedName name="flag_ipr">Титульный!$F$41</definedName>
    <definedName name="flag_nereg_price">Титульный!$F$34</definedName>
    <definedName name="flag_publication">Титульный!$F$11:$F$11</definedName>
    <definedName name="flag_reg_price_ipr">Титульный!$F$42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TEHSHEET!$S$2:$S$7</definedName>
    <definedName name="kind_of_fuels">TEHSHEET!$AB$2:$AB$29</definedName>
    <definedName name="kind_of_nameforms">TEHSHEET!$T$2:$T$7</definedName>
    <definedName name="kind_of_org_type">TEHSHEET!$Z$2:$Z$5</definedName>
    <definedName name="kind_of_publication">TEHSHEET!$G$2:$G$3</definedName>
    <definedName name="kind_of_purchase_method">TEHSHEET!$P$2:$P$4</definedName>
    <definedName name="kind_of_unit">TEHSHEET!$H$2:$H$4</definedName>
    <definedName name="kpp">Титульный!$F$29</definedName>
    <definedName name="LINK_RANGE">REESTR_LINK!$B$2:$B$3</definedName>
    <definedName name="List_01_prov">'Форма 4.3.1'!$G$148:$K$148</definedName>
    <definedName name="List_05_vs_fact">'Форма 4.3.2'!$AE$11:$AE$34</definedName>
    <definedName name="LIST_MR_MO_OKTMO">REESTR_MO!$A$2:$D$465</definedName>
    <definedName name="list_of_tariff">TEHSHEET!$I$2:$I$3</definedName>
    <definedName name="List00_checkFill">Титульный!$F$7:$F$55</definedName>
    <definedName name="List00_Fill">Титульный!$F$54</definedName>
    <definedName name="List00_Print">Титульный!$G$4:$K$6</definedName>
    <definedName name="List01_2_reserve">'Форма 4.3.1'!$G$67:$K$88</definedName>
    <definedName name="List01_3_reserve">'Форма 4.3.1'!$G$33:$J$44</definedName>
    <definedName name="List01_4_reserve">'Форма 4.3.1'!$G$119:$K$125</definedName>
    <definedName name="List01_5_reserve">'Форма 4.3.1'!$G$127:$K$128</definedName>
    <definedName name="List01_6_reserve">'Форма 4.3.1'!$G$130:$K$136</definedName>
    <definedName name="List01_7_reserve">'Форма 4.3.1'!$G$99:$K$105</definedName>
    <definedName name="List01_CheckC">'Форма 4.3.1'!$E$28:$J$143</definedName>
    <definedName name="List01_costs_OPS">'Форма 4.3.1'!$G$62:$J$62</definedName>
    <definedName name="List01_costs_OPS_22">'Форма 4.3.1'!$G$62</definedName>
    <definedName name="List01_costs_OPS_25">'Форма 4.3.1'!$H$62</definedName>
    <definedName name="List01_costs_OPS_28">'Форма 4.3.1'!$I$62</definedName>
    <definedName name="List01_costs_PH">'Форма 4.3.1'!$G$64:$J$64</definedName>
    <definedName name="List01_costs_PH_22">'Форма 4.3.1'!$G$64</definedName>
    <definedName name="List01_costs_PH_25">'Форма 4.3.1'!$H$64</definedName>
    <definedName name="List01_costs_PH_28">'Форма 4.3.1'!$I$64</definedName>
    <definedName name="List01_flag_index_1">'Форма 4.3.1'!$G$63:$J$63</definedName>
    <definedName name="List01_flag_index_2">'Форма 4.3.1'!$G$65:$J$65</definedName>
    <definedName name="List01_GroundMaterials_1">'Форма 4.3.1'!$G$139:$J$141</definedName>
    <definedName name="List01_Name">'Форма 4.3.1'!$G$25:$K$25</definedName>
    <definedName name="List01_Num">'Форма 4.3.1'!$G$19:$K$19</definedName>
    <definedName name="List01_NumberColumns">'Форма 4.3.1'!$G$23:$J$23</definedName>
    <definedName name="List01_p1">'Форма 4.3.1'!$G$29:$J$29</definedName>
    <definedName name="List01_p1_minus_p3">'Форма 4.3.1'!$G$29,'Форма 4.3.1'!$G$30</definedName>
    <definedName name="List01_p11">'Форма 4.3.1'!$G$109:$G$112</definedName>
    <definedName name="List01_p12">'Форма 4.3.1'!$G$113</definedName>
    <definedName name="List01_p16">'Форма 4.3.1'!$G$118:$G$125</definedName>
    <definedName name="List01_p16_data">'Форма 4.3.1'!$G$118</definedName>
    <definedName name="List01_p19_20">'Форма 4.3.1'!$G$137:$G$138</definedName>
    <definedName name="List01_p2_14">'Форма 4.3.1'!$K$62</definedName>
    <definedName name="List01_p3">'Форма 4.3.1'!$G$30:$J$30</definedName>
    <definedName name="List01_p3_10_check">'Форма 4.3.1'!$M$63</definedName>
    <definedName name="List01_p3_11_check">'Форма 4.3.1'!$M$65</definedName>
    <definedName name="List01_p4">'Форма 4.3.1'!$G$89:$J$89</definedName>
    <definedName name="List01_p9">'Форма 4.3.1'!$G$106</definedName>
    <definedName name="List01_purchTE">'Форма 4.3.1'!$G$108</definedName>
    <definedName name="List01_revenue_from_activity_80_flag">'Форма 4.3.1'!$G$97:$K$97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osts_OPS_22">'Форма 4.3.2'!$Q$13</definedName>
    <definedName name="List05_costs_OPS_25">'Форма 4.3.2'!$Q$20</definedName>
    <definedName name="List05_costs_OPS_28">'Форма 4.3.2'!$Q$27</definedName>
    <definedName name="List05_costs_PH_22">'Форма 4.3.2'!$Q$16</definedName>
    <definedName name="List05_costs_PH_25">'Форма 4.3.2'!$Q$23</definedName>
    <definedName name="List05_costs_PH_28">'Форма 4.3.2'!$Q$30</definedName>
    <definedName name="List05_flagFXD">'Форма 4.3.2'!$V:$V</definedName>
    <definedName name="List05_Provider_cells">'Форма 4.3.2'!$AG$10:$AG$34</definedName>
    <definedName name="List06_1_reserve">'Форма 4.5'!$G$21:$G$39</definedName>
    <definedName name="List06_2_reserve">'Форма 4.5'!$G$89:$G$114</definedName>
    <definedName name="List06_CheckC">'Форма 4.5'!$G$11:$AM$114</definedName>
    <definedName name="List06_date_ch_ip">'Форма 4.5'!$I$13:$AM$13</definedName>
    <definedName name="List06_date_ip">'Форма 4.5'!$I$12:$AM$12</definedName>
    <definedName name="List06_date_r_ip">'Форма 4.5'!$I$17:$AM$18</definedName>
    <definedName name="List06_flag_year">'Форма 4.5'!$AK$20:$AK$39</definedName>
    <definedName name="List06_main_column">'Форма 4.5'!$I$11:$I$114</definedName>
    <definedName name="List06_Name">'Форма 4.5'!$F$8:$AM$8</definedName>
    <definedName name="List06_name_ip">'Форма 4.5'!$I$11:$AM$11</definedName>
    <definedName name="List06_objective_of_IPR">'Форма 4.5'!$I$14:$AM$14</definedName>
    <definedName name="List06_sourceFin">'Форма 4.5'!$AK$104:$AK$114</definedName>
    <definedName name="List06_year_source">'Форма 4.5'!$AK$24:$AK$40</definedName>
    <definedName name="List07_ActivityID">Дифференциация!$X$20:$X$32</definedName>
    <definedName name="List07_CheckC">Дифференциация!$D$21:$M$31</definedName>
    <definedName name="List07_fieldMarker">Дифференциация!$Y$20:$Y$32</definedName>
    <definedName name="List07_Fill">Дифференциация!$D$33:$F$33</definedName>
    <definedName name="List08_CheckC">'Форма 4.4'!$G$11:$M$19</definedName>
    <definedName name="List08_GroundMaterials_1">'Форма 4.4'!$H$11:$H$19</definedName>
    <definedName name="List08_Name">'Форма 4.4'!$G$8:$N$8</definedName>
    <definedName name="List08_NameParam">'Форма 4.4'!$9:$9</definedName>
    <definedName name="List08_Num">'Форма 4.4'!$G$1:$N$1</definedName>
    <definedName name="List08_p3">'Форма 4.4'!$G$13:$H$13</definedName>
    <definedName name="List08_p4">'Форма 4.4'!$G$14:$H$17</definedName>
    <definedName name="List08_p4_data">'Форма 4.4'!$G$15:$H$17</definedName>
    <definedName name="List08_p5_6">'Форма 4.4'!$G$18:$H$19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ist13_GroundMaterials_1">'Форма 4.9'!$G$10:$G$14</definedName>
    <definedName name="List13_note">'Форма 4.9'!$H$10:$H$14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Дифференциация!$M$21:$M$31</definedName>
    <definedName name="note_ter">Дифференциация!$I$21:$I$31</definedName>
    <definedName name="num_of_cst">Титульный!$F$17</definedName>
    <definedName name="obj_List01_22">'Форма 4.3.1'!$G:$G</definedName>
    <definedName name="obj_List01_25">'Форма 4.3.1'!$H:$H</definedName>
    <definedName name="obj_List01_28">'Форма 4.3.1'!$I:$I</definedName>
    <definedName name="obj_List02_22">'Форма 1.0.1 | Форма 4.3.1'!$8:$8</definedName>
    <definedName name="obj_List02_25">'Форма 1.0.1 | Форма 4.3.1'!$20:$20</definedName>
    <definedName name="obj_List02_28">'Форма 1.0.1 | Форма 4.3.1'!$32:$32</definedName>
    <definedName name="obj_List05_22">'Форма 4.3.2'!$12:$12</definedName>
    <definedName name="obj_List05_25">'Форма 4.3.2'!$19:$19</definedName>
    <definedName name="obj_List05_28">'Форма 4.3.2'!$26:$26</definedName>
    <definedName name="obj_List08_22">'Форма 4.4'!$G:$G</definedName>
    <definedName name="obj_List08_25">'Форма 4.4'!$I:$I</definedName>
    <definedName name="obj_List08_28">'Форма 4.4'!$K:$K</definedName>
    <definedName name="obj_List10_22">'Форма 1.0.1 | Форма 4.4'!$8:$8</definedName>
    <definedName name="obj_List10_25">'Форма 1.0.1 | Форма 4.4'!$20:$20</definedName>
    <definedName name="obj_List10_28">'Форма 1.0.1 | Форма 4.4'!$32:$32</definedName>
    <definedName name="obj_List11_22">'Форма 1.0.1 | Форма 4.5'!$8:$8</definedName>
    <definedName name="obj_List11_25">'Форма 1.0.1 | Форма 4.5'!$20:$20</definedName>
    <definedName name="obj_List11_28">'Форма 1.0.1 | Форма 4.5'!$32:$32</definedName>
    <definedName name="obj_List12_22">'Форма 1.0.1 | Форма 4.3.2'!$8:$8</definedName>
    <definedName name="obj_List12_25">'Форма 1.0.1 | Форма 4.3.2'!$20:$20</definedName>
    <definedName name="obj_List12_28">'Форма 1.0.1 | Форма 4.3.2'!$32:$32</definedName>
    <definedName name="obj_List14_22">'Форма 1.0.1 | Форма 4.9'!$8:$8</definedName>
    <definedName name="obj_List14_25">'Форма 1.0.1 | Форма 4.9'!$20:$20</definedName>
    <definedName name="obj_List14_28">'Форма 1.0.1 | Форма 4.9'!$32:$32</definedName>
    <definedName name="objective_of_IPR">TEHSHEET!$V$2:$V$6</definedName>
    <definedName name="org">Титульный!$F$26</definedName>
    <definedName name="Org_Address">Титульный!$F$45:$F$45</definedName>
    <definedName name="ORG_END_DATE">TEHSHEET!$E$17</definedName>
    <definedName name="Org_main">Титульный!$F$46:$F$46</definedName>
    <definedName name="Org_otv_lico">Титульный!$F$49:$F$52</definedName>
    <definedName name="ORG_START_DATE">TEHSHEET!$D$17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Cng_List13_1">'Форма 4.9'!$E$13:$E$14</definedName>
    <definedName name="pDel_Comm">Комментарии!$C$12:$C$13</definedName>
    <definedName name="pDel_List01_2">'Форма 4.3.1'!$C$66:$C$88</definedName>
    <definedName name="pDel_List01_3">'Форма 4.3.1'!$C$33:$C$44</definedName>
    <definedName name="pDel_List01_4">'Форма 4.3.1'!$C$118:$C$136</definedName>
    <definedName name="pDel_List01_7">'Форма 4.3.1'!$C$98:$C$105</definedName>
    <definedName name="pDel_List03">'Форма 1.0.2'!$C$12:$C$13</definedName>
    <definedName name="pDel_List04">'Сведения об изменении'!$C$13:$C$14</definedName>
    <definedName name="pDel_List05_1">'Форма 4.3.2'!$E$10:$E$33</definedName>
    <definedName name="pDel_List05_2">'Форма 4.3.2'!$H$11:$H$33</definedName>
    <definedName name="pDel_List05_3">'Форма 4.3.2'!$L$11:$L$33</definedName>
    <definedName name="pDel_List06_1">'Форма 4.5'!$D$20:$D$39</definedName>
    <definedName name="pDel_List06_2">'Форма 4.5'!$E$89:$E$92</definedName>
    <definedName name="pDel_List06_3">'Форма 4.5'!$E$99:$E$114</definedName>
    <definedName name="pDel_List06_4">'Форма 4.5'!$E$20:$E$39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_List13_1">'Форма 4.9'!$C$13:$C$14</definedName>
    <definedName name="pDelList07_01">Дифференциация!$C$22:$C$32</definedName>
    <definedName name="pDelList07_04">Дифференциация!$G$22:$G$32</definedName>
    <definedName name="pDelList07_05">Дифференциация!$K$22:$K$32</definedName>
    <definedName name="pIns_Comm">Комментарии!$E$13</definedName>
    <definedName name="pIns_List01_1">'Форма 4.3.1'!$J$24</definedName>
    <definedName name="pIns_List01_2">'Форма 4.3.1'!$E$88</definedName>
    <definedName name="pIns_List01_3">'Форма 4.3.1'!$E$44</definedName>
    <definedName name="pIns_List01_4">'Форма 4.3.1'!$E$125</definedName>
    <definedName name="pIns_List01_5">'Форма 4.3.1'!$E$128</definedName>
    <definedName name="pIns_List01_6">'Форма 4.3.1'!$E$136</definedName>
    <definedName name="pIns_List01_7">'Форма 4.3.1'!$E$105</definedName>
    <definedName name="pIns_List02">'Форма 1.0.1 | Форма 4.3.1'!$43:$43</definedName>
    <definedName name="pIns_List03">'Форма 1.0.2'!$E$13</definedName>
    <definedName name="pIns_List04">'Сведения об изменении'!$E$14</definedName>
    <definedName name="pIns_List05_1">'Форма 4.3.2'!$G$9:$G$35</definedName>
    <definedName name="pIns_List05_4">'Форма 4.3.2'!$E$33</definedName>
    <definedName name="pIns_List06_1">'Форма 4.5'!$G$39</definedName>
    <definedName name="pIns_List06_2">'Форма 4.5'!$G$92</definedName>
    <definedName name="pIns_List06_3">'Форма 4.5'!$G$114</definedName>
    <definedName name="pIns_List07_01">Дифференциация!$E$20:$E$32</definedName>
    <definedName name="pIns_List07_04">Дифференциация!$I$20:$I$32</definedName>
    <definedName name="pIns_List07_05">Дифференциация!$M$20:$M$32</definedName>
    <definedName name="pIns_List08_1">'Форма 4.4'!$M$7</definedName>
    <definedName name="pIns_List09_0">Территории!$E$17</definedName>
    <definedName name="pIns_List10">'Форма 1.0.1 | Форма 4.4'!$43:$43</definedName>
    <definedName name="pIns_List11">'Форма 1.0.1 | Форма 4.5'!$43:$43</definedName>
    <definedName name="pIns_List12">'Форма 1.0.1 | Форма 4.3.2'!$43:$43</definedName>
    <definedName name="pIns_List13_1">'Форма 4.9'!$E$14</definedName>
    <definedName name="pIns_List14">'Форма 1.0.1 | Форма 4.9'!$43:$43</definedName>
    <definedName name="PROT_22">P3_PROT_22,P4_PROT_22,P5_PROT_22</definedName>
    <definedName name="pVDel_List06_1">'Форма 4.5'!$J$6:$AL$6</definedName>
    <definedName name="pVIns_List06_0">'Форма 4.5'!$AL$8</definedName>
    <definedName name="pVIns_List06_1">'Форма 4.5'!$AK$9</definedName>
    <definedName name="pVIns_List08_1">'Форма 4.4'!$G$7</definedName>
    <definedName name="QUARTER">TEHSHEET!$F$2:$F$5</definedName>
    <definedName name="REESTR_IP_RANGE">REESTR_IP!$A$2:$D$115</definedName>
    <definedName name="REESTR_LINK_RANGE">REESTR_LINK!$A$2:$C$3</definedName>
    <definedName name="REESTR_ORG_RANGE">REESTR_ORG!$A$2:$J$447</definedName>
    <definedName name="REESTR_VED_RANGE">REESTR_VED!$A$2:$B$11</definedName>
    <definedName name="REGION">TEHSHEET!$A$2:$A$87</definedName>
    <definedName name="region_name">Титульный!$F$7</definedName>
    <definedName name="revenue_from_activity_80_flag">Титульный!$F$39</definedName>
    <definedName name="row_1">'Форма 4.5'!$A$24</definedName>
    <definedName name="row_2">'Форма 4.5'!$A$40</definedName>
    <definedName name="row_5">'Форма 4.5'!$A$104</definedName>
    <definedName name="ruk_fio">Титульный!$F$46</definedName>
    <definedName name="SAPBEXrevision" hidden="1">1</definedName>
    <definedName name="SAPBEXsysID" hidden="1">"BW2"</definedName>
    <definedName name="SAPBEXwbID" hidden="1">"479GSPMTNK9HM4ZSIVE5K2SH6"</definedName>
    <definedName name="share_of_costs_List05">'Форма 4.3.2'!$R$10:$R$33</definedName>
    <definedName name="source_of_funding">TEHSHEET!$O$2:$O$13</definedName>
    <definedName name="strPublication">Титульный!$F$9</definedName>
    <definedName name="sys_id">TEHSHEET!$J$4</definedName>
    <definedName name="Table4">'Форма 4.5'!$F$9:$J$9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Vet_List06_0">'Форма 4.5'!$I:$AK</definedName>
    <definedName name="Vet_List06_1">'Форма 4.5'!$J:$J</definedName>
    <definedName name="Y_N_List07_01">Дифференциация!$B$20:$B$32</definedName>
    <definedName name="Y_N_List07_02">Дифференциация!$F$20:$F$32</definedName>
    <definedName name="Y_N_List07_05">Дифференциация!$J$20:$J$32</definedName>
    <definedName name="year_list">TEHSHEET!$C$2:$C$5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1" i="571" l="1"/>
  <c r="I113" i="573" l="1"/>
  <c r="I112" i="573"/>
  <c r="I111" i="573"/>
  <c r="I110" i="573"/>
  <c r="I106" i="573"/>
  <c r="I107" i="573"/>
  <c r="I108" i="573"/>
  <c r="I105" i="573"/>
  <c r="A428" i="553" l="1"/>
  <c r="A429" i="553"/>
  <c r="A430" i="553"/>
  <c r="A431" i="553"/>
  <c r="A432" i="553"/>
  <c r="A433" i="553"/>
  <c r="A434" i="553"/>
  <c r="A435" i="553"/>
  <c r="A436" i="553"/>
  <c r="A437" i="553"/>
  <c r="A438" i="553"/>
  <c r="A439" i="553"/>
  <c r="A440" i="553"/>
  <c r="A441" i="553"/>
  <c r="A442" i="553"/>
  <c r="A443" i="553"/>
  <c r="A444" i="553"/>
  <c r="A445" i="553"/>
  <c r="A446" i="553"/>
  <c r="A447" i="553"/>
  <c r="A448" i="553"/>
  <c r="A449" i="553"/>
  <c r="A450" i="553"/>
  <c r="A451" i="553"/>
  <c r="A452" i="553"/>
  <c r="A453" i="553"/>
  <c r="A454" i="553"/>
  <c r="A455" i="553"/>
  <c r="A456" i="553"/>
  <c r="A457" i="553"/>
  <c r="A458" i="553"/>
  <c r="A459" i="553"/>
  <c r="A460" i="553"/>
  <c r="A461" i="553"/>
  <c r="A462" i="553"/>
  <c r="A463" i="553"/>
  <c r="A464" i="553"/>
  <c r="A465" i="553"/>
  <c r="A466" i="553"/>
  <c r="A467" i="553"/>
  <c r="A468" i="553"/>
  <c r="A469" i="553"/>
  <c r="A470" i="553"/>
  <c r="A471" i="553"/>
  <c r="A472" i="553"/>
  <c r="A473" i="553"/>
  <c r="A474" i="553"/>
  <c r="A475" i="553"/>
  <c r="A476" i="553"/>
  <c r="A477" i="553"/>
  <c r="A478" i="553"/>
  <c r="A479" i="553"/>
  <c r="A480" i="553"/>
  <c r="A481" i="553"/>
  <c r="A482" i="553"/>
  <c r="A483" i="553"/>
  <c r="A484" i="553"/>
  <c r="A485" i="553"/>
  <c r="A486" i="553"/>
  <c r="A487" i="553"/>
  <c r="A488" i="553"/>
  <c r="A489" i="553"/>
  <c r="A490" i="553"/>
  <c r="A491" i="553"/>
  <c r="A492" i="553"/>
  <c r="A493" i="553"/>
  <c r="A494" i="553"/>
  <c r="A495" i="553"/>
  <c r="A496" i="553"/>
  <c r="A497" i="553"/>
  <c r="A498" i="553"/>
  <c r="A499" i="553"/>
  <c r="A500" i="553"/>
  <c r="A501" i="553"/>
  <c r="A502" i="553"/>
  <c r="A503" i="553"/>
  <c r="A504" i="553"/>
  <c r="A505" i="553"/>
  <c r="A506" i="553"/>
  <c r="A507" i="553"/>
  <c r="A508" i="553"/>
  <c r="A509" i="553"/>
  <c r="A510" i="553"/>
  <c r="A511" i="553"/>
  <c r="A512" i="553"/>
  <c r="A513" i="553"/>
  <c r="A514" i="553"/>
  <c r="A515" i="553"/>
  <c r="A516" i="553"/>
  <c r="A517" i="553"/>
  <c r="A518" i="553"/>
  <c r="A519" i="553"/>
  <c r="A520" i="553"/>
  <c r="A521" i="553"/>
  <c r="A522" i="553"/>
  <c r="A523" i="553"/>
  <c r="A524" i="553"/>
  <c r="A525" i="553"/>
  <c r="A526" i="553"/>
  <c r="A527" i="553"/>
  <c r="A528" i="553"/>
  <c r="A529" i="553"/>
  <c r="A530" i="553"/>
  <c r="A531" i="553"/>
  <c r="A532" i="553"/>
  <c r="A533" i="553"/>
  <c r="A534" i="553"/>
  <c r="A535" i="553"/>
  <c r="A536" i="553"/>
  <c r="F113" i="573"/>
  <c r="F112" i="573"/>
  <c r="F111" i="573"/>
  <c r="F110" i="573"/>
  <c r="AK109" i="573"/>
  <c r="AJ109" i="573"/>
  <c r="AI109" i="573"/>
  <c r="AH109" i="573"/>
  <c r="AG109" i="573"/>
  <c r="AF109" i="573"/>
  <c r="AE109" i="573"/>
  <c r="AD109" i="573"/>
  <c r="AC109" i="573"/>
  <c r="AB109" i="573"/>
  <c r="AA109" i="573"/>
  <c r="Z109" i="573"/>
  <c r="Y109" i="573"/>
  <c r="X109" i="573"/>
  <c r="W109" i="573"/>
  <c r="V109" i="573"/>
  <c r="U109" i="573"/>
  <c r="T109" i="573"/>
  <c r="S109" i="573"/>
  <c r="R109" i="573"/>
  <c r="Q109" i="573"/>
  <c r="P109" i="573"/>
  <c r="O109" i="573"/>
  <c r="N109" i="573"/>
  <c r="M109" i="573"/>
  <c r="L109" i="573"/>
  <c r="K109" i="573"/>
  <c r="J109" i="573"/>
  <c r="I109" i="573"/>
  <c r="F109" i="573"/>
  <c r="I37" i="573"/>
  <c r="I36" i="573"/>
  <c r="I33" i="573"/>
  <c r="I32" i="573"/>
  <c r="I29" i="573"/>
  <c r="I28" i="573"/>
  <c r="I25" i="573"/>
  <c r="I24" i="573"/>
  <c r="F37" i="573" l="1"/>
  <c r="A426" i="553"/>
  <c r="A427" i="553"/>
  <c r="A423" i="553"/>
  <c r="A424" i="553"/>
  <c r="A425" i="553"/>
  <c r="F36" i="573"/>
  <c r="AJ35" i="573"/>
  <c r="AI35" i="573"/>
  <c r="AH35" i="573"/>
  <c r="AG35" i="573"/>
  <c r="AF35" i="573"/>
  <c r="AE35" i="573"/>
  <c r="AD35" i="573"/>
  <c r="AC35" i="573"/>
  <c r="AB35" i="573"/>
  <c r="AA35" i="573"/>
  <c r="Z35" i="573"/>
  <c r="Y35" i="573"/>
  <c r="X35" i="573"/>
  <c r="W35" i="573"/>
  <c r="V35" i="573"/>
  <c r="U35" i="573"/>
  <c r="T35" i="573"/>
  <c r="S35" i="573"/>
  <c r="R35" i="573"/>
  <c r="Q35" i="573"/>
  <c r="P35" i="573"/>
  <c r="O35" i="573"/>
  <c r="N35" i="573"/>
  <c r="M35" i="573"/>
  <c r="L35" i="573"/>
  <c r="K35" i="573"/>
  <c r="J35" i="573"/>
  <c r="I35" i="573"/>
  <c r="F35" i="573"/>
  <c r="F33" i="573"/>
  <c r="A421" i="553"/>
  <c r="A422" i="553"/>
  <c r="A418" i="553"/>
  <c r="A419" i="553"/>
  <c r="A420" i="553"/>
  <c r="F32" i="573"/>
  <c r="AJ31" i="573"/>
  <c r="AI31" i="573"/>
  <c r="AH31" i="573"/>
  <c r="AG31" i="573"/>
  <c r="AF31" i="573"/>
  <c r="AE31" i="573"/>
  <c r="AD31" i="573"/>
  <c r="AC31" i="573"/>
  <c r="AB31" i="573"/>
  <c r="AA31" i="573"/>
  <c r="Z31" i="573"/>
  <c r="Y31" i="573"/>
  <c r="X31" i="573"/>
  <c r="W31" i="573"/>
  <c r="V31" i="573"/>
  <c r="U31" i="573"/>
  <c r="T31" i="573"/>
  <c r="S31" i="573"/>
  <c r="R31" i="573"/>
  <c r="Q31" i="573"/>
  <c r="P31" i="573"/>
  <c r="O31" i="573"/>
  <c r="N31" i="573"/>
  <c r="M31" i="573"/>
  <c r="L31" i="573"/>
  <c r="K31" i="573"/>
  <c r="J31" i="573"/>
  <c r="I31" i="573"/>
  <c r="F31" i="573"/>
  <c r="F29" i="573"/>
  <c r="A416" i="553"/>
  <c r="A417" i="553"/>
  <c r="A413" i="553"/>
  <c r="A414" i="553"/>
  <c r="A415" i="553"/>
  <c r="F28" i="573"/>
  <c r="AJ27" i="573"/>
  <c r="AI27" i="573"/>
  <c r="AH27" i="573"/>
  <c r="AG27" i="573"/>
  <c r="AF27" i="573"/>
  <c r="AE27" i="573"/>
  <c r="AD27" i="573"/>
  <c r="AC27" i="573"/>
  <c r="AB27" i="573"/>
  <c r="AA27" i="573"/>
  <c r="Z27" i="573"/>
  <c r="Y27" i="573"/>
  <c r="X27" i="573"/>
  <c r="W27" i="573"/>
  <c r="V27" i="573"/>
  <c r="U27" i="573"/>
  <c r="T27" i="573"/>
  <c r="S27" i="573"/>
  <c r="R27" i="573"/>
  <c r="Q27" i="573"/>
  <c r="P27" i="573"/>
  <c r="O27" i="573"/>
  <c r="N27" i="573"/>
  <c r="M27" i="573"/>
  <c r="L27" i="573"/>
  <c r="K27" i="573"/>
  <c r="J27" i="573"/>
  <c r="I27" i="573"/>
  <c r="F27" i="573"/>
  <c r="F25" i="573"/>
  <c r="A411" i="553"/>
  <c r="A412" i="553"/>
  <c r="A404" i="553" l="1"/>
  <c r="A405" i="553"/>
  <c r="A406" i="553"/>
  <c r="A407" i="553"/>
  <c r="A408" i="553"/>
  <c r="A409" i="553"/>
  <c r="A410" i="553"/>
  <c r="AJ104" i="573"/>
  <c r="AJ99" i="573"/>
  <c r="AJ98" i="573"/>
  <c r="AJ97" i="573"/>
  <c r="AJ96" i="573"/>
  <c r="AJ95" i="573"/>
  <c r="AJ94" i="573" s="1"/>
  <c r="AJ23" i="573"/>
  <c r="AJ20" i="573"/>
  <c r="AJ19" i="573" s="1"/>
  <c r="A397" i="553"/>
  <c r="A398" i="553"/>
  <c r="A399" i="553"/>
  <c r="A400" i="553"/>
  <c r="A401" i="553"/>
  <c r="A402" i="553"/>
  <c r="A403" i="553"/>
  <c r="AI104" i="573"/>
  <c r="AI99" i="573"/>
  <c r="AI98" i="573"/>
  <c r="AI97" i="573"/>
  <c r="AI96" i="573"/>
  <c r="AI95" i="573"/>
  <c r="AI23" i="573"/>
  <c r="AI20" i="573"/>
  <c r="A390" i="553"/>
  <c r="A391" i="553"/>
  <c r="A392" i="553"/>
  <c r="A393" i="553"/>
  <c r="A394" i="553"/>
  <c r="A395" i="553"/>
  <c r="A396" i="553"/>
  <c r="AH104" i="573"/>
  <c r="AH99" i="573"/>
  <c r="AH98" i="573"/>
  <c r="AH97" i="573"/>
  <c r="AH96" i="573"/>
  <c r="AH95" i="573"/>
  <c r="AH23" i="573"/>
  <c r="AH20" i="573"/>
  <c r="AH19" i="573" s="1"/>
  <c r="A383" i="553"/>
  <c r="A384" i="553"/>
  <c r="A385" i="553"/>
  <c r="A386" i="553"/>
  <c r="A387" i="553"/>
  <c r="A388" i="553"/>
  <c r="A389" i="553"/>
  <c r="AG104" i="573"/>
  <c r="AG99" i="573"/>
  <c r="AG98" i="573"/>
  <c r="AG97" i="573"/>
  <c r="AG96" i="573"/>
  <c r="AG95" i="573"/>
  <c r="AG23" i="573"/>
  <c r="AG20" i="573"/>
  <c r="AG19" i="573"/>
  <c r="A376" i="553"/>
  <c r="A377" i="553"/>
  <c r="A378" i="553"/>
  <c r="A379" i="553"/>
  <c r="A380" i="553"/>
  <c r="A381" i="553"/>
  <c r="A382" i="553"/>
  <c r="AF104" i="573"/>
  <c r="AF99" i="573"/>
  <c r="AF98" i="573"/>
  <c r="AF97" i="573"/>
  <c r="AF96" i="573"/>
  <c r="AF95" i="573"/>
  <c r="AF23" i="573"/>
  <c r="AF20" i="573"/>
  <c r="AF19" i="573" s="1"/>
  <c r="A369" i="553"/>
  <c r="A370" i="553"/>
  <c r="A371" i="553"/>
  <c r="A372" i="553"/>
  <c r="A373" i="553"/>
  <c r="A374" i="553"/>
  <c r="A375" i="553"/>
  <c r="AE104" i="573"/>
  <c r="AE99" i="573"/>
  <c r="AE98" i="573"/>
  <c r="AE97" i="573"/>
  <c r="AE96" i="573"/>
  <c r="AE95" i="573"/>
  <c r="AE23" i="573"/>
  <c r="AE20" i="573"/>
  <c r="AE19" i="573"/>
  <c r="A362" i="553"/>
  <c r="A363" i="553"/>
  <c r="A364" i="553"/>
  <c r="A365" i="553"/>
  <c r="A366" i="553"/>
  <c r="A367" i="553"/>
  <c r="A368" i="553"/>
  <c r="AD104" i="573"/>
  <c r="AD99" i="573"/>
  <c r="AD98" i="573"/>
  <c r="AD97" i="573"/>
  <c r="AD96" i="573"/>
  <c r="AD95" i="573"/>
  <c r="AD23" i="573"/>
  <c r="AD20" i="573"/>
  <c r="AD19" i="573"/>
  <c r="A355" i="553"/>
  <c r="A356" i="553"/>
  <c r="A357" i="553"/>
  <c r="A358" i="553"/>
  <c r="A359" i="553"/>
  <c r="A360" i="553"/>
  <c r="A361" i="553"/>
  <c r="AC104" i="573"/>
  <c r="AC99" i="573"/>
  <c r="AC98" i="573"/>
  <c r="AC97" i="573"/>
  <c r="AC96" i="573"/>
  <c r="AC95" i="573"/>
  <c r="AC23" i="573"/>
  <c r="AC20" i="573"/>
  <c r="AC19" i="573" s="1"/>
  <c r="A348" i="553"/>
  <c r="A349" i="553"/>
  <c r="A350" i="553"/>
  <c r="A351" i="553"/>
  <c r="A352" i="553"/>
  <c r="A353" i="553"/>
  <c r="A354" i="553"/>
  <c r="AB104" i="573"/>
  <c r="AB99" i="573"/>
  <c r="AB98" i="573"/>
  <c r="AB97" i="573"/>
  <c r="AB96" i="573"/>
  <c r="AB95" i="573"/>
  <c r="AB23" i="573"/>
  <c r="AB20" i="573"/>
  <c r="AB19" i="573"/>
  <c r="A341" i="553"/>
  <c r="A342" i="553"/>
  <c r="A343" i="553"/>
  <c r="A344" i="553"/>
  <c r="A345" i="553"/>
  <c r="A346" i="553"/>
  <c r="A347" i="553"/>
  <c r="AA104" i="573"/>
  <c r="AA99" i="573"/>
  <c r="AA98" i="573"/>
  <c r="AA97" i="573"/>
  <c r="AA96" i="573"/>
  <c r="AA95" i="573"/>
  <c r="AA23" i="573"/>
  <c r="AA20" i="573"/>
  <c r="A334" i="553"/>
  <c r="A335" i="553"/>
  <c r="A336" i="553"/>
  <c r="A337" i="553"/>
  <c r="A338" i="553"/>
  <c r="A339" i="553"/>
  <c r="A340" i="553"/>
  <c r="Z104" i="573"/>
  <c r="Z99" i="573"/>
  <c r="Z98" i="573"/>
  <c r="Z97" i="573"/>
  <c r="Z96" i="573"/>
  <c r="Z95" i="573"/>
  <c r="Z23" i="573"/>
  <c r="Z20" i="573"/>
  <c r="A327" i="553"/>
  <c r="A328" i="553"/>
  <c r="A329" i="553"/>
  <c r="A330" i="553"/>
  <c r="A331" i="553"/>
  <c r="A332" i="553"/>
  <c r="A333" i="553"/>
  <c r="Y104" i="573"/>
  <c r="Y99" i="573"/>
  <c r="Y98" i="573"/>
  <c r="Y97" i="573"/>
  <c r="Y96" i="573"/>
  <c r="Y95" i="573"/>
  <c r="Y23" i="573"/>
  <c r="Y20" i="573"/>
  <c r="A320" i="553"/>
  <c r="A321" i="553"/>
  <c r="A322" i="553"/>
  <c r="A323" i="553"/>
  <c r="A324" i="553"/>
  <c r="A325" i="553"/>
  <c r="A326" i="553"/>
  <c r="X104" i="573"/>
  <c r="X99" i="573"/>
  <c r="X98" i="573"/>
  <c r="X97" i="573"/>
  <c r="X96" i="573"/>
  <c r="X95" i="573"/>
  <c r="X23" i="573"/>
  <c r="X20" i="573"/>
  <c r="X19" i="573"/>
  <c r="A313" i="553"/>
  <c r="A314" i="553"/>
  <c r="A315" i="553"/>
  <c r="A316" i="553"/>
  <c r="A317" i="553"/>
  <c r="A318" i="553"/>
  <c r="A319" i="553"/>
  <c r="W104" i="573"/>
  <c r="W99" i="573"/>
  <c r="W98" i="573"/>
  <c r="W97" i="573"/>
  <c r="W96" i="573"/>
  <c r="W95" i="573"/>
  <c r="W23" i="573"/>
  <c r="W20" i="573"/>
  <c r="W19" i="573"/>
  <c r="A306" i="553"/>
  <c r="A307" i="553"/>
  <c r="A308" i="553"/>
  <c r="A309" i="553"/>
  <c r="A310" i="553"/>
  <c r="A311" i="553"/>
  <c r="A312" i="553"/>
  <c r="V104" i="573"/>
  <c r="V99" i="573"/>
  <c r="V98" i="573"/>
  <c r="V97" i="573"/>
  <c r="V96" i="573"/>
  <c r="V95" i="573"/>
  <c r="V23" i="573"/>
  <c r="V20" i="573"/>
  <c r="V19" i="573" s="1"/>
  <c r="A299" i="553"/>
  <c r="A300" i="553"/>
  <c r="A301" i="553"/>
  <c r="A302" i="553"/>
  <c r="A303" i="553"/>
  <c r="A304" i="553"/>
  <c r="A305" i="553"/>
  <c r="U104" i="573"/>
  <c r="U99" i="573"/>
  <c r="U98" i="573"/>
  <c r="U97" i="573"/>
  <c r="U96" i="573"/>
  <c r="U95" i="573"/>
  <c r="U23" i="573"/>
  <c r="U20" i="573"/>
  <c r="U19" i="573" s="1"/>
  <c r="A292" i="553"/>
  <c r="A293" i="553"/>
  <c r="A294" i="553"/>
  <c r="A295" i="553"/>
  <c r="A296" i="553"/>
  <c r="A297" i="553"/>
  <c r="A298" i="553"/>
  <c r="T104" i="573"/>
  <c r="T99" i="573"/>
  <c r="T98" i="573"/>
  <c r="T97" i="573"/>
  <c r="T96" i="573"/>
  <c r="T95" i="573"/>
  <c r="T23" i="573"/>
  <c r="T19" i="573" s="1"/>
  <c r="T20" i="573"/>
  <c r="A285" i="553"/>
  <c r="A286" i="553"/>
  <c r="A287" i="553"/>
  <c r="A288" i="553"/>
  <c r="A289" i="553"/>
  <c r="A290" i="553"/>
  <c r="A291" i="553"/>
  <c r="S104" i="573"/>
  <c r="S99" i="573"/>
  <c r="S98" i="573"/>
  <c r="S97" i="573"/>
  <c r="S96" i="573"/>
  <c r="S95" i="573"/>
  <c r="S23" i="573"/>
  <c r="S20" i="573"/>
  <c r="S19" i="573"/>
  <c r="A278" i="553"/>
  <c r="A279" i="553"/>
  <c r="A280" i="553"/>
  <c r="A281" i="553"/>
  <c r="A282" i="553"/>
  <c r="A283" i="553"/>
  <c r="A284" i="553"/>
  <c r="R104" i="573"/>
  <c r="R99" i="573"/>
  <c r="R98" i="573"/>
  <c r="R97" i="573"/>
  <c r="R96" i="573"/>
  <c r="R95" i="573"/>
  <c r="R23" i="573"/>
  <c r="R20" i="573"/>
  <c r="R19" i="573"/>
  <c r="A271" i="553"/>
  <c r="A272" i="553"/>
  <c r="A273" i="553"/>
  <c r="A274" i="553"/>
  <c r="A275" i="553"/>
  <c r="A276" i="553"/>
  <c r="A277" i="553"/>
  <c r="Q104" i="573"/>
  <c r="Q99" i="573"/>
  <c r="Q98" i="573"/>
  <c r="Q97" i="573"/>
  <c r="Q96" i="573"/>
  <c r="Q95" i="573"/>
  <c r="Q23" i="573"/>
  <c r="Q20" i="573"/>
  <c r="A264" i="553"/>
  <c r="A265" i="553"/>
  <c r="A266" i="553"/>
  <c r="A267" i="553"/>
  <c r="A268" i="553"/>
  <c r="A269" i="553"/>
  <c r="A270" i="553"/>
  <c r="P104" i="573"/>
  <c r="P99" i="573"/>
  <c r="P98" i="573"/>
  <c r="P97" i="573"/>
  <c r="P96" i="573"/>
  <c r="P95" i="573"/>
  <c r="P23" i="573"/>
  <c r="P20" i="573"/>
  <c r="A257" i="553"/>
  <c r="A258" i="553"/>
  <c r="A259" i="553"/>
  <c r="A260" i="553"/>
  <c r="A261" i="553"/>
  <c r="A262" i="553"/>
  <c r="A263" i="553"/>
  <c r="O104" i="573"/>
  <c r="O99" i="573"/>
  <c r="O98" i="573"/>
  <c r="O97" i="573"/>
  <c r="O96" i="573"/>
  <c r="O95" i="573"/>
  <c r="O23" i="573"/>
  <c r="O20" i="573"/>
  <c r="A250" i="553"/>
  <c r="A251" i="553"/>
  <c r="A252" i="553"/>
  <c r="A253" i="553"/>
  <c r="A254" i="553"/>
  <c r="A255" i="553"/>
  <c r="A256" i="553"/>
  <c r="N104" i="573"/>
  <c r="N99" i="573"/>
  <c r="N98" i="573"/>
  <c r="N97" i="573"/>
  <c r="N96" i="573"/>
  <c r="N95" i="573"/>
  <c r="N23" i="573"/>
  <c r="N20" i="573"/>
  <c r="A243" i="553"/>
  <c r="A244" i="553"/>
  <c r="A245" i="553"/>
  <c r="A246" i="553"/>
  <c r="A247" i="553"/>
  <c r="A248" i="553"/>
  <c r="A249" i="553"/>
  <c r="M104" i="573"/>
  <c r="M99" i="573"/>
  <c r="M98" i="573"/>
  <c r="M97" i="573"/>
  <c r="M96" i="573"/>
  <c r="M95" i="573"/>
  <c r="M23" i="573"/>
  <c r="M20" i="573"/>
  <c r="A236" i="553"/>
  <c r="A237" i="553"/>
  <c r="A238" i="553"/>
  <c r="A239" i="553"/>
  <c r="A240" i="553"/>
  <c r="A241" i="553"/>
  <c r="A242" i="553"/>
  <c r="L104" i="573"/>
  <c r="L99" i="573"/>
  <c r="L98" i="573"/>
  <c r="L97" i="573"/>
  <c r="L96" i="573"/>
  <c r="L95" i="573"/>
  <c r="L23" i="573"/>
  <c r="L20" i="573"/>
  <c r="A229" i="553"/>
  <c r="A230" i="553"/>
  <c r="A231" i="553"/>
  <c r="A232" i="553"/>
  <c r="A233" i="553"/>
  <c r="A234" i="553"/>
  <c r="A235" i="553"/>
  <c r="K104" i="573"/>
  <c r="K99" i="573"/>
  <c r="K98" i="573"/>
  <c r="K97" i="573"/>
  <c r="K96" i="573"/>
  <c r="K95" i="573"/>
  <c r="K94" i="573" s="1"/>
  <c r="K23" i="573"/>
  <c r="K20" i="573"/>
  <c r="M19" i="573" l="1"/>
  <c r="Q19" i="573"/>
  <c r="AA19" i="573"/>
  <c r="AH94" i="573"/>
  <c r="K19" i="573"/>
  <c r="O19" i="573"/>
  <c r="O94" i="573"/>
  <c r="M94" i="573"/>
  <c r="U94" i="573"/>
  <c r="AC94" i="573"/>
  <c r="Q94" i="573"/>
  <c r="Y94" i="573"/>
  <c r="AA94" i="573"/>
  <c r="Y19" i="573"/>
  <c r="L19" i="573"/>
  <c r="L94" i="573"/>
  <c r="N19" i="573"/>
  <c r="N94" i="573"/>
  <c r="P19" i="573"/>
  <c r="P94" i="573"/>
  <c r="T94" i="573"/>
  <c r="X94" i="573"/>
  <c r="Z19" i="573"/>
  <c r="Z94" i="573"/>
  <c r="AB94" i="573"/>
  <c r="AG94" i="573"/>
  <c r="AI19" i="573"/>
  <c r="AI94" i="573"/>
  <c r="R94" i="573"/>
  <c r="S94" i="573"/>
  <c r="V94" i="573"/>
  <c r="W94" i="573"/>
  <c r="AD94" i="573"/>
  <c r="AE94" i="573"/>
  <c r="AF94" i="573"/>
  <c r="A228" i="553" l="1"/>
  <c r="A227" i="553"/>
  <c r="A226" i="553"/>
  <c r="A225" i="553"/>
  <c r="A224" i="553"/>
  <c r="A223" i="553"/>
  <c r="A222" i="553"/>
  <c r="A221" i="553"/>
  <c r="A220" i="553"/>
  <c r="A219" i="553"/>
  <c r="H98" i="571" l="1"/>
  <c r="I98" i="571"/>
  <c r="G98" i="571"/>
  <c r="A218" i="553" l="1"/>
  <c r="A217" i="553"/>
  <c r="A216" i="553"/>
  <c r="A215" i="553"/>
  <c r="A214" i="553"/>
  <c r="I116" i="571" l="1"/>
  <c r="G116" i="571"/>
  <c r="G91" i="571"/>
  <c r="I90" i="571" l="1"/>
  <c r="H90" i="571"/>
  <c r="G90" i="571"/>
  <c r="I59" i="571"/>
  <c r="H59" i="571"/>
  <c r="G59" i="571"/>
  <c r="G87" i="571"/>
  <c r="I53" i="571"/>
  <c r="H53" i="571"/>
  <c r="G53" i="571"/>
  <c r="I52" i="571"/>
  <c r="H52" i="571"/>
  <c r="G52" i="571"/>
  <c r="H62" i="571"/>
  <c r="I62" i="571"/>
  <c r="I55" i="571"/>
  <c r="H55" i="571"/>
  <c r="I54" i="571"/>
  <c r="H54" i="571"/>
  <c r="I51" i="571"/>
  <c r="H51" i="571"/>
  <c r="I50" i="571"/>
  <c r="H50" i="571"/>
  <c r="H48" i="571"/>
  <c r="G47" i="571"/>
  <c r="G137" i="571" s="1"/>
  <c r="H47" i="571"/>
  <c r="H45" i="571"/>
  <c r="G79" i="571"/>
  <c r="I79" i="571"/>
  <c r="H79" i="571"/>
  <c r="I86" i="571"/>
  <c r="G85" i="571"/>
  <c r="I84" i="571"/>
  <c r="H84" i="571"/>
  <c r="G84" i="571"/>
  <c r="I83" i="571"/>
  <c r="H83" i="571"/>
  <c r="G83" i="571"/>
  <c r="I82" i="571"/>
  <c r="H82" i="571"/>
  <c r="G82" i="571"/>
  <c r="I81" i="571"/>
  <c r="H81" i="571"/>
  <c r="G81" i="571"/>
  <c r="G80" i="571"/>
  <c r="I78" i="571"/>
  <c r="H78" i="571"/>
  <c r="G78" i="571"/>
  <c r="I77" i="571"/>
  <c r="H77" i="571"/>
  <c r="G77" i="571"/>
  <c r="I76" i="571"/>
  <c r="H76" i="571"/>
  <c r="G76" i="571"/>
  <c r="I75" i="571"/>
  <c r="H75" i="571"/>
  <c r="G75" i="571"/>
  <c r="G74" i="571"/>
  <c r="I73" i="571"/>
  <c r="H73" i="571"/>
  <c r="G73" i="571"/>
  <c r="I72" i="571"/>
  <c r="H72" i="571"/>
  <c r="G72" i="571"/>
  <c r="G71" i="571"/>
  <c r="I70" i="571"/>
  <c r="H70" i="571"/>
  <c r="G70" i="571"/>
  <c r="I68" i="571"/>
  <c r="H49" i="571"/>
  <c r="H68" i="571"/>
  <c r="G68" i="571"/>
  <c r="I69" i="571"/>
  <c r="H69" i="571"/>
  <c r="G69" i="571"/>
  <c r="A213" i="553"/>
  <c r="A212" i="553"/>
  <c r="A211" i="553"/>
  <c r="A210" i="553"/>
  <c r="A209" i="553"/>
  <c r="A208" i="553"/>
  <c r="A207" i="553"/>
  <c r="A206" i="553"/>
  <c r="A205" i="553"/>
  <c r="A204" i="553"/>
  <c r="A203" i="553"/>
  <c r="A202" i="553"/>
  <c r="A201" i="553"/>
  <c r="A200" i="553"/>
  <c r="A199" i="553"/>
  <c r="A198" i="553"/>
  <c r="A197" i="553"/>
  <c r="A196" i="553"/>
  <c r="A195" i="553"/>
  <c r="A194" i="553"/>
  <c r="G62" i="571"/>
  <c r="G55" i="571"/>
  <c r="G54" i="571"/>
  <c r="G51" i="571"/>
  <c r="G50" i="571"/>
  <c r="G49" i="571"/>
  <c r="H46" i="571" l="1"/>
  <c r="G48" i="571"/>
  <c r="G40" i="571"/>
  <c r="G45" i="571"/>
  <c r="G46" i="571" s="1"/>
  <c r="G42" i="571"/>
  <c r="A192" i="553"/>
  <c r="A193" i="553"/>
  <c r="D38" i="571"/>
  <c r="H39" i="571"/>
  <c r="D40" i="571"/>
  <c r="D41" i="571"/>
  <c r="D42" i="571"/>
  <c r="D43" i="571"/>
  <c r="I39" i="571"/>
  <c r="G39" i="571" l="1"/>
  <c r="I29" i="571" l="1"/>
  <c r="H29" i="571"/>
  <c r="G29" i="571"/>
  <c r="F40" i="591" l="1"/>
  <c r="D40" i="591"/>
  <c r="F36" i="591"/>
  <c r="F28" i="591"/>
  <c r="D28" i="591"/>
  <c r="F24" i="591"/>
  <c r="F16" i="591"/>
  <c r="D16" i="591"/>
  <c r="F12" i="591"/>
  <c r="F40" i="590"/>
  <c r="D40" i="590"/>
  <c r="F36" i="590"/>
  <c r="F28" i="590"/>
  <c r="D28" i="590"/>
  <c r="F24" i="590"/>
  <c r="F16" i="590"/>
  <c r="D16" i="590"/>
  <c r="F12" i="590"/>
  <c r="F40" i="589"/>
  <c r="D40" i="589"/>
  <c r="F36" i="589"/>
  <c r="F28" i="589"/>
  <c r="D28" i="589"/>
  <c r="F24" i="589"/>
  <c r="F16" i="589"/>
  <c r="D16" i="589"/>
  <c r="F12" i="589"/>
  <c r="F40" i="588"/>
  <c r="D40" i="588"/>
  <c r="F36" i="588"/>
  <c r="F28" i="588"/>
  <c r="D28" i="588"/>
  <c r="F24" i="588"/>
  <c r="F16" i="588"/>
  <c r="D16" i="588"/>
  <c r="F12" i="588"/>
  <c r="F40" i="569"/>
  <c r="D40" i="569"/>
  <c r="F36" i="569"/>
  <c r="F28" i="569"/>
  <c r="D28" i="569"/>
  <c r="F24" i="569"/>
  <c r="F16" i="569"/>
  <c r="D16" i="569"/>
  <c r="F12" i="569"/>
  <c r="A190" i="553"/>
  <c r="A191" i="553"/>
  <c r="A179" i="553"/>
  <c r="A180" i="553"/>
  <c r="A181" i="553"/>
  <c r="A182" i="553"/>
  <c r="A183" i="553"/>
  <c r="A184" i="553"/>
  <c r="A185" i="553"/>
  <c r="A186" i="553"/>
  <c r="A187" i="553"/>
  <c r="A188" i="553"/>
  <c r="A189" i="553"/>
  <c r="A164" i="553"/>
  <c r="A165" i="553"/>
  <c r="A166" i="553"/>
  <c r="A167" i="553"/>
  <c r="A168" i="553"/>
  <c r="A169" i="553"/>
  <c r="A170" i="553"/>
  <c r="A171" i="553"/>
  <c r="A172" i="553"/>
  <c r="A173" i="553"/>
  <c r="A174" i="553"/>
  <c r="A175" i="553"/>
  <c r="A176" i="553"/>
  <c r="A177" i="553"/>
  <c r="A178" i="553"/>
  <c r="A26" i="553"/>
  <c r="A27" i="553"/>
  <c r="A28" i="553"/>
  <c r="A29" i="553"/>
  <c r="A30" i="553"/>
  <c r="A31" i="553"/>
  <c r="A32" i="553"/>
  <c r="A33" i="553"/>
  <c r="A34" i="553"/>
  <c r="A35" i="553"/>
  <c r="A36" i="553"/>
  <c r="A37" i="553"/>
  <c r="A38" i="553"/>
  <c r="A39" i="553"/>
  <c r="A40" i="553"/>
  <c r="A41" i="553"/>
  <c r="A42" i="553"/>
  <c r="A43" i="553"/>
  <c r="A44" i="553"/>
  <c r="A45" i="553"/>
  <c r="A46" i="553"/>
  <c r="A47" i="553"/>
  <c r="A48" i="553"/>
  <c r="A49" i="553"/>
  <c r="A50" i="553"/>
  <c r="A51" i="553"/>
  <c r="A52" i="553"/>
  <c r="A53" i="553"/>
  <c r="A54" i="553"/>
  <c r="A55" i="553"/>
  <c r="A56" i="553"/>
  <c r="A57" i="553"/>
  <c r="A58" i="553"/>
  <c r="A59" i="553"/>
  <c r="A60" i="553"/>
  <c r="A61" i="553"/>
  <c r="A62" i="553"/>
  <c r="A63" i="553"/>
  <c r="A64" i="553"/>
  <c r="A65" i="553"/>
  <c r="A66" i="553"/>
  <c r="A67" i="553"/>
  <c r="A68" i="553"/>
  <c r="A69" i="553"/>
  <c r="A70" i="553"/>
  <c r="A71" i="553"/>
  <c r="A72" i="553"/>
  <c r="A73" i="553"/>
  <c r="A74" i="553"/>
  <c r="A75" i="553"/>
  <c r="A76" i="553"/>
  <c r="A77" i="553"/>
  <c r="A78" i="553"/>
  <c r="A79" i="553"/>
  <c r="A80" i="553"/>
  <c r="A81" i="553"/>
  <c r="A82" i="553"/>
  <c r="A83" i="553"/>
  <c r="A84" i="553"/>
  <c r="A85" i="553"/>
  <c r="A89" i="553"/>
  <c r="A90" i="553"/>
  <c r="A91" i="553"/>
  <c r="A92" i="553"/>
  <c r="A93" i="553"/>
  <c r="A94" i="553"/>
  <c r="A95" i="553"/>
  <c r="A96" i="553"/>
  <c r="A97" i="553"/>
  <c r="A98" i="553"/>
  <c r="A99" i="553"/>
  <c r="A100" i="553"/>
  <c r="A101" i="553"/>
  <c r="A102" i="553"/>
  <c r="A103" i="553"/>
  <c r="A104" i="553"/>
  <c r="A105" i="553"/>
  <c r="A106" i="553"/>
  <c r="A107" i="553"/>
  <c r="A108" i="553"/>
  <c r="A109" i="553"/>
  <c r="A110" i="553"/>
  <c r="A111" i="553"/>
  <c r="A112" i="553"/>
  <c r="A113" i="553"/>
  <c r="A114" i="553"/>
  <c r="A115" i="553"/>
  <c r="A116" i="553"/>
  <c r="A117" i="553"/>
  <c r="A118" i="553"/>
  <c r="A119" i="553"/>
  <c r="A120" i="553"/>
  <c r="A121" i="553"/>
  <c r="A122" i="553"/>
  <c r="A123" i="553"/>
  <c r="A124" i="553"/>
  <c r="A125" i="553"/>
  <c r="A126" i="553"/>
  <c r="A127" i="553"/>
  <c r="A128" i="553"/>
  <c r="A129" i="553"/>
  <c r="A130" i="553"/>
  <c r="A131" i="553"/>
  <c r="A132" i="553"/>
  <c r="A133" i="553"/>
  <c r="A134" i="553"/>
  <c r="A135" i="553"/>
  <c r="A136" i="553"/>
  <c r="A137" i="553"/>
  <c r="A138" i="553"/>
  <c r="A139" i="553"/>
  <c r="A140" i="553"/>
  <c r="A141" i="553"/>
  <c r="A142" i="553"/>
  <c r="A143" i="553"/>
  <c r="A144" i="553"/>
  <c r="A145" i="553"/>
  <c r="A146" i="553"/>
  <c r="A147" i="553"/>
  <c r="A148" i="553"/>
  <c r="A149" i="553"/>
  <c r="A150" i="553"/>
  <c r="A151" i="553"/>
  <c r="A152" i="553"/>
  <c r="A153" i="553"/>
  <c r="A154" i="553"/>
  <c r="A155" i="553"/>
  <c r="A156" i="553"/>
  <c r="A157" i="553"/>
  <c r="A158" i="553"/>
  <c r="A159" i="553"/>
  <c r="A160" i="553"/>
  <c r="A161" i="553"/>
  <c r="A162" i="553"/>
  <c r="A163" i="553"/>
  <c r="L10" i="574"/>
  <c r="K10" i="574"/>
  <c r="V30" i="572"/>
  <c r="V27" i="572"/>
  <c r="Q27" i="572"/>
  <c r="I66" i="571"/>
  <c r="I32" i="571"/>
  <c r="I30" i="571" s="1"/>
  <c r="I28" i="571"/>
  <c r="I27" i="571"/>
  <c r="I7" i="571"/>
  <c r="J10" i="574"/>
  <c r="I10" i="574"/>
  <c r="V23" i="572"/>
  <c r="V20" i="572"/>
  <c r="Q20" i="572"/>
  <c r="H66" i="571"/>
  <c r="H32" i="571"/>
  <c r="H28" i="571"/>
  <c r="H27" i="571"/>
  <c r="H7" i="571"/>
  <c r="V16" i="572"/>
  <c r="V13" i="572"/>
  <c r="Q13" i="572"/>
  <c r="A23" i="553"/>
  <c r="A24" i="553"/>
  <c r="A25" i="553"/>
  <c r="A20" i="553"/>
  <c r="A21" i="553"/>
  <c r="A22" i="553"/>
  <c r="I89" i="571" l="1"/>
  <c r="A88" i="553" s="1"/>
  <c r="H30" i="571"/>
  <c r="R14" i="566"/>
  <c r="R13" i="566"/>
  <c r="A19" i="553"/>
  <c r="R12" i="566"/>
  <c r="P12" i="566" a="1"/>
  <c r="P12" i="566" s="1"/>
  <c r="F42" i="437"/>
  <c r="M14" i="566"/>
  <c r="M12" i="566"/>
  <c r="M13" i="566"/>
  <c r="H89" i="571" l="1"/>
  <c r="A87" i="553" s="1"/>
  <c r="I148" i="571"/>
  <c r="G32" i="571"/>
  <c r="B3" i="525"/>
  <c r="B2" i="525"/>
  <c r="H148" i="571" l="1"/>
  <c r="A18" i="553"/>
  <c r="A12" i="553"/>
  <c r="A13" i="553"/>
  <c r="A14" i="553"/>
  <c r="A15" i="553"/>
  <c r="A16" i="553"/>
  <c r="A17" i="553"/>
  <c r="A4" i="553"/>
  <c r="A5" i="553"/>
  <c r="A6" i="553"/>
  <c r="A7" i="553"/>
  <c r="A8" i="553"/>
  <c r="A9" i="553"/>
  <c r="A10" i="553"/>
  <c r="A11" i="553"/>
  <c r="A1" i="553"/>
  <c r="A2" i="553"/>
  <c r="A3" i="553"/>
  <c r="V86" i="471" l="1"/>
  <c r="Q81" i="471"/>
  <c r="V79" i="471"/>
  <c r="Q79" i="471"/>
  <c r="V72" i="471"/>
  <c r="V69" i="471"/>
  <c r="Q69" i="471"/>
  <c r="F58" i="471"/>
  <c r="D58" i="471"/>
  <c r="F54" i="471"/>
  <c r="M45" i="471"/>
  <c r="R25" i="471"/>
  <c r="R20" i="471"/>
  <c r="R15" i="471"/>
  <c r="P15" i="471" a="1"/>
  <c r="P15" i="471" s="1"/>
  <c r="E17" i="205"/>
  <c r="D17" i="205"/>
  <c r="D8" i="431"/>
  <c r="M12" i="564"/>
  <c r="F108" i="573"/>
  <c r="F107" i="573"/>
  <c r="F106" i="573"/>
  <c r="F105" i="573"/>
  <c r="AK104" i="573"/>
  <c r="J104" i="573"/>
  <c r="I104" i="573"/>
  <c r="F104" i="573"/>
  <c r="F103" i="573"/>
  <c r="F102" i="573"/>
  <c r="F101" i="573"/>
  <c r="F100" i="573"/>
  <c r="AK99" i="573"/>
  <c r="J99" i="573"/>
  <c r="I99" i="573"/>
  <c r="F99" i="573"/>
  <c r="J98" i="573"/>
  <c r="I98" i="573"/>
  <c r="F98" i="573"/>
  <c r="J97" i="573"/>
  <c r="I97" i="573"/>
  <c r="F97" i="573"/>
  <c r="J96" i="573"/>
  <c r="I96" i="573"/>
  <c r="F96" i="573"/>
  <c r="J95" i="573"/>
  <c r="I95" i="573"/>
  <c r="F95" i="573"/>
  <c r="F94" i="573"/>
  <c r="H91" i="573"/>
  <c r="F91" i="573"/>
  <c r="H90" i="573"/>
  <c r="F90" i="573"/>
  <c r="F89" i="573"/>
  <c r="F24" i="573"/>
  <c r="J23" i="573"/>
  <c r="I23" i="573"/>
  <c r="F23" i="573"/>
  <c r="F21" i="573"/>
  <c r="J20" i="573"/>
  <c r="I20" i="573"/>
  <c r="I19" i="573" s="1"/>
  <c r="F20" i="573"/>
  <c r="H10" i="574"/>
  <c r="G10" i="574"/>
  <c r="G66" i="571"/>
  <c r="G30" i="571" s="1"/>
  <c r="G28" i="571"/>
  <c r="G27" i="571"/>
  <c r="D11" i="571"/>
  <c r="D10" i="571"/>
  <c r="D9" i="571"/>
  <c r="D8" i="571"/>
  <c r="G7" i="571"/>
  <c r="D6" i="571"/>
  <c r="D5" i="556"/>
  <c r="D4" i="556"/>
  <c r="M20" i="471"/>
  <c r="M15" i="471"/>
  <c r="M25" i="471"/>
  <c r="M65" i="571"/>
  <c r="M63" i="571"/>
  <c r="R82" i="471"/>
  <c r="R81" i="471"/>
  <c r="J19" i="573" l="1"/>
  <c r="G89" i="571"/>
  <c r="A86" i="553" s="1"/>
  <c r="J94" i="573"/>
  <c r="I94" i="573"/>
  <c r="F4" i="437"/>
  <c r="G148" i="57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00000000-0006-0000-07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20" authorId="0" shapeId="0" xr:uid="{00000000-0006-0000-07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32" authorId="0" shapeId="0" xr:uid="{00000000-0006-0000-07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--</author>
  </authors>
  <commentList>
    <comment ref="D50" authorId="0" shapeId="0" xr:uid="{00000000-0006-0000-22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E68" authorId="1" shapeId="0" xr:uid="{00000000-0006-0000-22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78" authorId="1" shapeId="0" xr:uid="{00000000-0006-0000-22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5" authorId="0" shapeId="0" xr:uid="{00000000-0006-0000-08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 xr:uid="{00000000-0006-0000-08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 xr:uid="{00000000-0006-0000-08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00000000-0006-0000-09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20" authorId="0" shapeId="0" xr:uid="{00000000-0006-0000-09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32" authorId="0" shapeId="0" xr:uid="{00000000-0006-0000-09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--</author>
  </authors>
  <commentList>
    <comment ref="E12" authorId="0" shapeId="0" xr:uid="{00000000-0006-0000-0A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19" authorId="0" shapeId="0" xr:uid="{00000000-0006-0000-0A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26" authorId="0" shapeId="0" xr:uid="{00000000-0006-0000-0A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00000000-0006-0000-0B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20" authorId="0" shapeId="0" xr:uid="{00000000-0006-0000-0B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32" authorId="0" shapeId="0" xr:uid="{00000000-0006-0000-0B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8" authorId="0" shapeId="0" xr:uid="{00000000-0006-0000-0C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8" authorId="0" shapeId="0" xr:uid="{00000000-0006-0000-0C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8" authorId="0" shapeId="0" xr:uid="{00000000-0006-0000-0C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00000000-0006-0000-0D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20" authorId="0" shapeId="0" xr:uid="{00000000-0006-0000-0D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32" authorId="0" shapeId="0" xr:uid="{00000000-0006-0000-0D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--</author>
    <author>Автор</author>
  </authors>
  <commentList>
    <comment ref="I8" authorId="0" shapeId="0" xr:uid="{00000000-0006-0000-0E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AA11" authorId="1" shapeId="0" xr:uid="{00000000-0006-0000-0E00-000002000000}">
      <text>
        <r>
          <rPr>
            <b/>
            <sz val="10"/>
            <color indexed="81"/>
            <rFont val="Tahoma"/>
            <family val="2"/>
            <charset val="204"/>
          </rPr>
          <t>Автор:</t>
        </r>
        <r>
          <rPr>
            <sz val="10"/>
            <color indexed="81"/>
            <rFont val="Tahoma"/>
            <family val="2"/>
            <charset val="204"/>
          </rPr>
          <t xml:space="preserve">
Согласовать и Откорректировать наименование, при реконструкции необходимо разрешение на строительств!?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8" authorId="0" shapeId="0" xr:uid="{00000000-0006-0000-0F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20" authorId="0" shapeId="0" xr:uid="{00000000-0006-0000-0F00-000002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D32" authorId="0" shapeId="0" xr:uid="{00000000-0006-0000-0F00-000003000000}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<sst xmlns="http://schemas.openxmlformats.org/spreadsheetml/2006/main" count="8105" uniqueCount="3684">
  <si>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</si>
  <si>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</si>
  <si>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</si>
  <si>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</si>
  <si>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</si>
  <si>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</si>
  <si>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</si>
  <si>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</si>
  <si>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</si>
  <si>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</si>
  <si>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</si>
  <si>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</si>
  <si>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</si>
  <si>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</si>
  <si>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</si>
  <si>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</si>
  <si>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</si>
  <si>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</si>
  <si>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</si>
  <si>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</si>
  <si>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</si>
  <si>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</si>
  <si>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</si>
  <si>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</si>
  <si>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</si>
  <si>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</si>
  <si>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</si>
  <si>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</si>
  <si>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</si>
  <si>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</si>
  <si>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</si>
  <si>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</si>
  <si>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</si>
  <si>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</si>
  <si>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</si>
  <si>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</si>
  <si>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</si>
  <si>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</si>
  <si>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</si>
  <si>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</si>
  <si>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</si>
  <si>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</si>
  <si>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</si>
  <si>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</si>
  <si>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</si>
  <si>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</si>
  <si>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</si>
  <si>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</si>
  <si>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</si>
  <si>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</si>
  <si>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</si>
  <si>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</si>
  <si>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</si>
  <si>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</si>
  <si>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</si>
  <si>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</si>
  <si>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</si>
  <si>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</si>
  <si>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</si>
  <si>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</si>
  <si>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</si>
  <si>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</si>
  <si>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</si>
  <si>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</si>
  <si>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</si>
  <si>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</si>
  <si>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</si>
  <si>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</si>
  <si>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</si>
  <si>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</si>
  <si>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</si>
  <si>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</si>
  <si>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</si>
  <si>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</si>
  <si>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</si>
  <si>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</si>
  <si>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</si>
  <si>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</si>
  <si>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</si>
  <si>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</si>
  <si>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</si>
  <si>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</si>
  <si>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</si>
  <si>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</si>
  <si>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</si>
  <si>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</si>
  <si>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</si>
  <si>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</si>
  <si>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</si>
  <si>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</si>
  <si>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</si>
  <si>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</si>
  <si>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</si>
  <si>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</si>
  <si>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</si>
  <si>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</si>
  <si>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</si>
  <si>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</si>
  <si>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</si>
  <si>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</si>
  <si>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</si>
  <si>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</si>
  <si>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</si>
  <si>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</si>
  <si>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</si>
  <si>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</si>
  <si>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</si>
  <si>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</si>
  <si>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</si>
  <si>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</si>
  <si>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</si>
  <si>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</si>
  <si>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</si>
  <si>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</si>
  <si>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</si>
  <si>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</si>
  <si>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</si>
  <si>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</si>
  <si>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</si>
  <si>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</si>
  <si>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</si>
  <si>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</si>
  <si>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</si>
  <si>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</si>
  <si>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</si>
  <si>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</si>
  <si>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</si>
  <si>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</si>
  <si>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</si>
  <si>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</si>
  <si>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</si>
  <si>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</si>
  <si>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</si>
  <si>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</si>
  <si>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</si>
  <si>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</si>
  <si>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</si>
  <si>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</si>
  <si>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</si>
  <si>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</si>
  <si>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</si>
  <si>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</si>
  <si>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</si>
  <si>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</si>
  <si>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</si>
  <si>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</si>
  <si>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</si>
  <si>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</si>
  <si>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</si>
  <si>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</si>
  <si>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</si>
  <si>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</si>
  <si>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</si>
  <si>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</si>
  <si>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</si>
  <si>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</si>
  <si>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</si>
  <si>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</si>
  <si>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</si>
  <si>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</si>
  <si>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</si>
  <si>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</si>
  <si>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</si>
  <si>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</si>
  <si>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</si>
  <si>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</si>
  <si>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</si>
  <si>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</si>
  <si>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</si>
  <si>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</si>
  <si>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</si>
  <si>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</si>
  <si>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</si>
  <si>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</si>
  <si>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</si>
  <si>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</si>
  <si>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</si>
  <si>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</si>
  <si>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</si>
  <si>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</si>
  <si>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</si>
  <si>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</si>
  <si>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</si>
  <si>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</si>
  <si>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</si>
  <si>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</si>
  <si>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</si>
  <si>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</si>
  <si>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</si>
  <si>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</si>
  <si>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</si>
  <si>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</si>
  <si>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</si>
  <si>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</si>
  <si>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</si>
  <si>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</si>
  <si>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</si>
  <si>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</si>
  <si>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</si>
  <si>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</si>
  <si>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</si>
  <si>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</si>
  <si>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</si>
  <si>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</si>
  <si>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</si>
  <si>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</si>
  <si>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</si>
  <si>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</si>
  <si>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</si>
  <si>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</si>
  <si>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</si>
  <si>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</si>
  <si>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</si>
  <si>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</si>
  <si>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</si>
  <si>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</si>
  <si>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</si>
  <si>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</si>
  <si>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</si>
  <si>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</si>
  <si>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</si>
  <si>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</si>
  <si>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</si>
  <si>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</si>
  <si>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</si>
  <si>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</si>
  <si>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</si>
  <si>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</si>
  <si>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</si>
  <si>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</si>
  <si>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</si>
  <si>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</si>
  <si>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</si>
  <si>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</si>
  <si>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</si>
  <si>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</si>
  <si>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</si>
  <si>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</si>
  <si>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</si>
  <si>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</si>
  <si>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</si>
  <si>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</si>
  <si>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</si>
  <si>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</si>
  <si>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</si>
  <si>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</si>
  <si>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</si>
  <si>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</si>
  <si>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</si>
  <si>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</si>
  <si>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</si>
  <si>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</si>
  <si>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</si>
  <si>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</si>
  <si>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</si>
  <si>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</si>
  <si>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</si>
  <si>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</si>
  <si>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</si>
  <si>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</si>
  <si>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</si>
  <si>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</si>
  <si>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</si>
  <si>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</si>
  <si>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</si>
  <si>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</si>
  <si>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</si>
  <si>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</si>
  <si>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</si>
  <si>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</si>
  <si>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</si>
  <si>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</si>
  <si>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</si>
  <si>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</si>
  <si>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</si>
  <si>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</si>
  <si>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</si>
  <si>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</si>
  <si>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</si>
  <si>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</si>
  <si>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</si>
  <si>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</si>
  <si>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</si>
  <si>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</si>
  <si>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</si>
  <si>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</si>
  <si>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</si>
  <si>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</si>
  <si>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</si>
  <si>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</si>
  <si>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</si>
  <si>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</si>
  <si>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</si>
  <si>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</si>
  <si>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</si>
  <si>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</si>
  <si>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</si>
  <si>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</si>
  <si>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</si>
  <si>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</si>
  <si>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</si>
  <si>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</si>
  <si>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</si>
  <si>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</si>
  <si>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</si>
  <si>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</si>
  <si>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</si>
  <si>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</si>
  <si>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</si>
  <si>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</si>
  <si>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</si>
  <si>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</si>
  <si>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</si>
  <si>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</si>
  <si>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</si>
  <si>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</si>
  <si>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</si>
  <si>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</si>
  <si>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</si>
  <si>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</si>
  <si>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</si>
  <si>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</si>
  <si>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</si>
  <si>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</si>
  <si>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</si>
  <si>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Отчётный период (год)</t>
  </si>
  <si>
    <t>Регулируемая организация осуществляет сдачу годового бухгалтерского баланса в налоговые органы</t>
  </si>
  <si>
    <t>Дата направления годового бухгалтерского баланса в налоговые органы</t>
  </si>
  <si>
    <t>Превышает ли выручка от регулируемой деятельности 80% совокупной выручки за отчетный год</t>
  </si>
  <si>
    <t>Организация выполняет инвестиционную программу</t>
  </si>
  <si>
    <t>Перечень муниципальных районов и муниципальных образований (территорий оказания услуг)</t>
  </si>
  <si>
    <t>Территория оказания услуг</t>
  </si>
  <si>
    <t>Добавить территорию оказания услуг</t>
  </si>
  <si>
    <t>Информация, подлежащая раскрытию</t>
  </si>
  <si>
    <t>Способ приобретения</t>
  </si>
  <si>
    <t>Средневзвешенная стоимость 1 кВт.ч (с учетом мощности)</t>
  </si>
  <si>
    <t>Расходы на оплату труда основного производственного персонала</t>
  </si>
  <si>
    <t>Отчисления на социальные нужды основного производственного персонала</t>
  </si>
  <si>
    <t>Расходы на оплату труда административно-управленческого персонала</t>
  </si>
  <si>
    <t>Отчисления на социальные нужды административно-управленческого персонала</t>
  </si>
  <si>
    <t>Расходы на амортизацию основных производственных средств</t>
  </si>
  <si>
    <t>Расходы на аренду имущества, используемого для осуществления регулируемого вида деятельности</t>
  </si>
  <si>
    <t>Расходы на текущий ремонт</t>
  </si>
  <si>
    <t>Расходы на капитальный ремонт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</si>
  <si>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</si>
  <si>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Добавить прочие расходы</t>
  </si>
  <si>
    <t>Чистая прибыль, полученная от регулируемого вида деятельности, в том числе:</t>
  </si>
  <si>
    <t>Изменение стоимости основных фондов, в том числе:</t>
  </si>
  <si>
    <t>Годовая бухгалтерская отчетность, включая бухгалтерский баланс и приложения к нему</t>
  </si>
  <si>
    <t>9</t>
  </si>
  <si>
    <t>10</t>
  </si>
  <si>
    <t>11</t>
  </si>
  <si>
    <t>12</t>
  </si>
  <si>
    <t>13</t>
  </si>
  <si>
    <t>14</t>
  </si>
  <si>
    <t>15</t>
  </si>
  <si>
    <t>Среднесписочная численность основного производственного персонала</t>
  </si>
  <si>
    <t>16</t>
  </si>
  <si>
    <t>Реквизиты договора</t>
  </si>
  <si>
    <t>Наименование товара/услуги</t>
  </si>
  <si>
    <t>Объем приобретенных товаров, услуг</t>
  </si>
  <si>
    <t>Единица измерения объема</t>
  </si>
  <si>
    <t>Доля расходов, % (от суммы расходов по указанной статье)</t>
  </si>
  <si>
    <t>Добавить мероприятие</t>
  </si>
  <si>
    <t>Дата утверждения инвестиционной программы</t>
  </si>
  <si>
    <t>Наименование органа местного самоуправления, согласовавшего инвестиционную программу</t>
  </si>
  <si>
    <t>8.0</t>
  </si>
  <si>
    <t>i</t>
  </si>
  <si>
    <t>Добавить источники</t>
  </si>
  <si>
    <t>8.1</t>
  </si>
  <si>
    <t>Добавить год</t>
  </si>
  <si>
    <t>Целевые показатели инвестиционной программы</t>
  </si>
  <si>
    <t>9.1</t>
  </si>
  <si>
    <t>Срок окупаемости</t>
  </si>
  <si>
    <t>лет</t>
  </si>
  <si>
    <t>9.1.1</t>
  </si>
  <si>
    <t>Факт</t>
  </si>
  <si>
    <t>9.1.2</t>
  </si>
  <si>
    <t>План</t>
  </si>
  <si>
    <t>9.2</t>
  </si>
  <si>
    <t>Перебои в снабжении потребителей</t>
  </si>
  <si>
    <t>9.2.1</t>
  </si>
  <si>
    <t>9.2.2</t>
  </si>
  <si>
    <t>9.3</t>
  </si>
  <si>
    <t>Продолжительность (бесперебойность) поставки товаров и услуг</t>
  </si>
  <si>
    <t>9.3.1</t>
  </si>
  <si>
    <t>9.3.2</t>
  </si>
  <si>
    <t>9.4</t>
  </si>
  <si>
    <t>%</t>
  </si>
  <si>
    <t>9.4.1</t>
  </si>
  <si>
    <t>9.4.2</t>
  </si>
  <si>
    <t>9.5</t>
  </si>
  <si>
    <t>9.5.1</t>
  </si>
  <si>
    <t>9.5.2</t>
  </si>
  <si>
    <t>9.6</t>
  </si>
  <si>
    <t>9.6.1</t>
  </si>
  <si>
    <t>9.6.2</t>
  </si>
  <si>
    <t>9.7</t>
  </si>
  <si>
    <t>9.7.1</t>
  </si>
  <si>
    <t>9.7.2</t>
  </si>
  <si>
    <t>9.8</t>
  </si>
  <si>
    <t>9.8.1</t>
  </si>
  <si>
    <t>9.8.2</t>
  </si>
  <si>
    <t>9.9</t>
  </si>
  <si>
    <t>9.9.1</t>
  </si>
  <si>
    <t>9.9.2</t>
  </si>
  <si>
    <t>9.10</t>
  </si>
  <si>
    <t>Обеспеченность потребления товаров и услуг приборами учета</t>
  </si>
  <si>
    <t>9.10.1</t>
  </si>
  <si>
    <t>9.10.2</t>
  </si>
  <si>
    <t>Добавить показатель</t>
  </si>
  <si>
    <t>print</t>
  </si>
  <si>
    <t>10.0</t>
  </si>
  <si>
    <t>10.1</t>
  </si>
  <si>
    <t>3.2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</si>
  <si>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</si>
  <si>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</si>
  <si>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</si>
  <si>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тыс. руб.</t>
  </si>
  <si>
    <t>Указывается суммарная себестоимость производимых товаров.</t>
  </si>
  <si>
    <t>Себестоимость производимых товаров (оказываемых услуг) по регулируемому виду деятельности, включая:</t>
  </si>
  <si>
    <t>руб.</t>
  </si>
  <si>
    <t>тыс. кВт·ч</t>
  </si>
  <si>
    <t>3.3</t>
  </si>
  <si>
    <t>3.4</t>
  </si>
  <si>
    <t>3.5</t>
  </si>
  <si>
    <t>3.6</t>
  </si>
  <si>
    <t>3.7</t>
  </si>
  <si>
    <t>3.8</t>
  </si>
  <si>
    <t>Общепроизводственные расходы, в том числе:</t>
  </si>
  <si>
    <t>Указывается общая сумма общепроизводственных расходов.</t>
  </si>
  <si>
    <t>Указываются расходы на текущий ремонт, отнесенные к общепроизводственным расходам.</t>
  </si>
  <si>
    <t>Указываются расходы на капитальный ремонт, отнесенные к общепроизводственным расходам.</t>
  </si>
  <si>
    <t>Общехозяйственные расходы, в том числе:</t>
  </si>
  <si>
    <t>3.9</t>
  </si>
  <si>
    <t>Указывается общая сумма общехозяйственных расходов.</t>
  </si>
  <si>
    <t>Указываются расходы на текущий ремонт, отнесенные к общехозяйственным расходам.</t>
  </si>
  <si>
    <t>Указываются расходы на капитальный ремонт, отнесенные к общехозяйственным расходам.</t>
  </si>
  <si>
    <t>Расходы на капитальный и текущий ремонт основных производственных средств</t>
  </si>
  <si>
    <t>3.10</t>
  </si>
  <si>
    <t>3.11</t>
  </si>
  <si>
    <t>3.12</t>
  </si>
  <si>
    <t>Прочие расходы, которые подлежат отнесению на регулируемые виды деятельности, в том числе:</t>
  </si>
  <si>
    <t>4.2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</si>
  <si>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</si>
  <si>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 за счет их ввода в эксплуатацию (вывода из эксплуатации)</t>
  </si>
  <si>
    <t>Изменение стоимости основных фондов за счет их ввода в эксплуатацию</t>
  </si>
  <si>
    <t>Изменение стоимости основных фондов за счет их вывода в эксплуатацию</t>
  </si>
  <si>
    <t>Изменение стоимости основных фондов за счет их переоценки</t>
  </si>
  <si>
    <t>11.1</t>
  </si>
  <si>
    <t>11.2</t>
  </si>
  <si>
    <t>Информация о расходах на капитальный и текущий ремонт основных производственных средств, расходах на услуги производственного характера</t>
  </si>
  <si>
    <t>et_List05_4</t>
  </si>
  <si>
    <t>NOTSHOW</t>
  </si>
  <si>
    <t>Добавить поставщика</t>
  </si>
  <si>
    <t>Добавить товар/услугу</t>
  </si>
  <si>
    <t>Добавить способ</t>
  </si>
  <si>
    <t>Информация об объемах товаров и услуг, их стоимости и способах приобретения у организаций, в том числе:</t>
  </si>
  <si>
    <t>Указывается сумма стоимости приобретения товаров и услуг у организаций, сумма оплаты услуг которых превышает 20% суммы расходов на капитальный и текущий ремонт основных производственных средства</t>
  </si>
  <si>
    <t>\</t>
  </si>
  <si>
    <t>Стоимость, тыс. руб.</t>
  </si>
  <si>
    <t>1.1</t>
  </si>
  <si>
    <t>Итого по поставщику, в том числе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</si>
  <si>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</si>
  <si>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ед. на км</t>
  </si>
  <si>
    <t>ед.</t>
  </si>
  <si>
    <t>4.3</t>
  </si>
  <si>
    <t>Средняя продолжительность рассмотрения заявлений о подключении</t>
  </si>
  <si>
    <t>дн.</t>
  </si>
  <si>
    <t>Указывается ссылка на документ, предварительно загруженный в хранилище файлов ФГИС ЕИАС.</t>
  </si>
  <si>
    <t>В случае выполнения нескольких мероприятий информация по каждому из них указывается в отдельной колонке</t>
  </si>
  <si>
    <r>
      <t>Мероприятие</t>
    </r>
    <r>
      <rPr>
        <vertAlign val="superscript"/>
        <sz val="9"/>
        <rFont val="Tahoma"/>
        <family val="2"/>
        <charset val="204"/>
      </rPr>
      <t>2</t>
    </r>
  </si>
  <si>
    <t>Инвестиционная программа в целом</t>
  </si>
  <si>
    <t>Наименование инвестиционной программы/мероприятия</t>
  </si>
  <si>
    <t>Дата изменения инвестиционной программы</t>
  </si>
  <si>
    <t>Цель инвестиционной программы</t>
  </si>
  <si>
    <t>Цель инвестиционной программы определяется из перечня: Автоматизация (с уменьшением штата); Уменьшение удельных затрат (повышение коэффициента полезного действия); Уменьшение издержек на производство; Снижение аварийности; Прочее
Возможен выбор нескольких пунктов.</t>
  </si>
  <si>
    <t>Дата изменения инвестиционной программы указывается (в случае наличия изменения) в виде «ДД.ММ.ГГГГ».</t>
  </si>
  <si>
    <t>Дата утверждения инвестиционной программы указывается в виде «ДД.ММ.ГГГГ».</t>
  </si>
  <si>
    <t>Наименование уполномоченного органа, утвердившего программу</t>
  </si>
  <si>
    <t>Указывается уполномоченный в соответствии с законодательством Российской Федерации орган власти, утвердивший инвестиционную программу.</t>
  </si>
  <si>
    <t>Срок начала реализации инвестиционной программы/мероприятия</t>
  </si>
  <si>
    <t>Срок начала реализации инвестиционной программы/мероприятия указывается в виде «ДД.ММ.ГГГГ».</t>
  </si>
  <si>
    <t>Срок окончания реализации инвестиционной программы/мероприятия</t>
  </si>
  <si>
    <t>Срок окончания реализации инвестиционной программы/мероприятия указывается в виде «ДД.ММ.ГГГГ».</t>
  </si>
  <si>
    <t>Потребность в финансовых средствах, необходимых для реализации инвестиционной программы, в том числе с разбивкой по годам, мероприятиям и источникам финансирования инвестиционной программы:</t>
  </si>
  <si>
    <t>Указывается суммарная потребность в финансовых средствах, необходимых для реализации инвестиционной программы, по всем источникам финансирования.</t>
  </si>
  <si>
    <t>Год реализации инвестиционной программы/мероприятия должен содержаться в сроке реализации инвестиционной программы, определенном в пунктах 6 и 7 данной формы.
В случае реализации инвестиционной программы/мероприятия в течение нескольких лет информация по каждому году указывается в отдельных строках.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</si>
  <si>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 Прочие средства.
В случае наличия нескольких источников финансирования информация по каждому из них указывается в отдельных строках.</t>
  </si>
  <si>
    <t>Источники финансирования
/source_of_funding/</t>
  </si>
  <si>
    <t>кредиты банков</t>
  </si>
  <si>
    <t>кредиты иностранных банков</t>
  </si>
  <si>
    <t>федеральный бюджет</t>
  </si>
  <si>
    <t>бюджет муниципального образования</t>
  </si>
  <si>
    <t>амортизация</t>
  </si>
  <si>
    <t>инвестиционная надбавка к тарифу</t>
  </si>
  <si>
    <t>прочие средства</t>
  </si>
  <si>
    <t>заемные средства др. организаций</t>
  </si>
  <si>
    <t>бюджет субъекта Российской Федерации</t>
  </si>
  <si>
    <t>средства внебюджетных фондов</t>
  </si>
  <si>
    <t>прибыль, направленная на инвестиции</t>
  </si>
  <si>
    <t>плата за подключение (технологическое присоединение)</t>
  </si>
  <si>
    <t>час./чел.</t>
  </si>
  <si>
    <t>час./день</t>
  </si>
  <si>
    <t xml:space="preserve">Доля потерь и неучтенного потребления </t>
  </si>
  <si>
    <t>Производительность труда</t>
  </si>
  <si>
    <t>Указывается фактическое значение отношения суммы произведений 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</si>
  <si>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фактическое значение отношения количества часов предоставления услуг к количеству календарных дней в отчетном периоде.</t>
  </si>
  <si>
    <t>Указывается плановое значение отношения количества часов предоставления услуг к количеству календарных дней в отчетном периоде.</t>
  </si>
  <si>
    <t>В случае наличия дополнительных целевых показателей инвестиционной программы информация по ним указывается в отдельных строках.</t>
  </si>
  <si>
    <t>Использование инвестиционных средств за отчетный период</t>
  </si>
  <si>
    <t>Использовано инвестиционных средств всего в отчетном периоде, в том числе:</t>
  </si>
  <si>
    <t>Указывается сумма использованных инвестиционных средства по всем источникам финансирования в отчетном периоде.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</si>
  <si>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Прочие средства.
В случае наличия нескольких источников финансирования информация по каждому из них указывается в отдельных строках.</t>
  </si>
  <si>
    <t>Указывается сумма использованных инвестиционных средств в I квартале отчетного периода по всем источникам финансирования.</t>
  </si>
  <si>
    <t>Указывается сумма использованных инвестиционных средств в II квартале отчетного периода по всем источникам финансирования.</t>
  </si>
  <si>
    <t>Указывается сумма использованных инвестиционных средств в III квартале отчетного периода по всем источникам финансирования.</t>
  </si>
  <si>
    <t>Указывается сумма использованных инвестиционных средств в IV квартале отчетного периода по всем источникам финансирования.</t>
  </si>
  <si>
    <t>ед./км</t>
  </si>
  <si>
    <t>тыс. руб./чел.</t>
  </si>
  <si>
    <t>16.0</t>
  </si>
  <si>
    <t>4.0</t>
  </si>
  <si>
    <t>цель инвестиционной программы /kind_of_purchase_method/</t>
  </si>
  <si>
    <t>цель инвестиционной программы /objective_of_IPR/</t>
  </si>
  <si>
    <t>автоматизация (с уменьшением штата)</t>
  </si>
  <si>
    <t>уменьшение удельных затрат (повышение КПД)</t>
  </si>
  <si>
    <t>уменьшение издержек на производство</t>
  </si>
  <si>
    <t>снижение аварийности</t>
  </si>
  <si>
    <t>прочее</t>
  </si>
  <si>
    <t>modfrmSelectData</t>
  </si>
  <si>
    <t>modList06</t>
  </si>
  <si>
    <t>modList05</t>
  </si>
  <si>
    <t>modList08</t>
  </si>
  <si>
    <t>FAS.JKH.OPEN.INFO.BALANCE.HVS</t>
  </si>
  <si>
    <t>человек</t>
  </si>
  <si>
    <t>Торги/аукционы</t>
  </si>
  <si>
    <t>Прямые договора без торгов</t>
  </si>
  <si>
    <t>Прочее</t>
  </si>
  <si>
    <t>отсутствует</t>
  </si>
  <si>
    <t>Дифференциация по территориям и системам коммунальной инфраструктуры применяется для инвестиционных программ</t>
  </si>
  <si>
    <t>Тип теплоснабжающей организации</t>
  </si>
  <si>
    <r>
      <rPr>
        <b/>
        <sz val="9"/>
        <rFont val="Tahoma"/>
        <family val="2"/>
        <charset val="204"/>
      </rPr>
      <t>Тип организации</t>
    </r>
    <r>
      <rPr>
        <sz val="9"/>
        <rFont val="Tahoma"/>
        <family val="2"/>
        <charset val="204"/>
      </rPr>
      <t xml:space="preserve">
kind_of_org_type</t>
    </r>
  </si>
  <si>
    <t>Регулируемая организация</t>
  </si>
  <si>
    <t>Единая теплоснабжающая организация в ценовой зоне теплоснабжения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</si>
  <si>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</si>
  <si>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</si>
  <si>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Форма 4.3.1</t>
  </si>
  <si>
    <t>Форма 4.3.2</t>
  </si>
  <si>
    <t>Форма 4.4</t>
  </si>
  <si>
    <t>Форма 4.5</t>
  </si>
  <si>
    <t>Информация об инвестиционных программах</t>
  </si>
  <si>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</si>
  <si>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</si>
  <si>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Выручка от регулируемой деятельности по виду деятельности</t>
  </si>
  <si>
    <t>расходы на покупаемую тепловую энергию (мощность), теплоноситель</t>
  </si>
  <si>
    <t>расходы на топливо</t>
  </si>
  <si>
    <t>объем</t>
  </si>
  <si>
    <t>стоимость за единицу объема</t>
  </si>
  <si>
    <t>стоимость доставки</t>
  </si>
  <si>
    <t>способ приобретения</t>
  </si>
  <si>
    <t>3.12.1</t>
  </si>
  <si>
    <t>Указывается выручка от регулируемой деятельности по виду деятельности в сфере теплоснабжения.</t>
  </si>
  <si>
    <t>Указываются суммарные расходы на приобретение топлива всех видов.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</si>
  <si>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</si>
  <si>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</si>
  <si>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Расходы на покупаемую электрическую энергию (мощность), используемую в технологическом процессе</t>
  </si>
  <si>
    <t>Объем приобретенной электрической энергии</t>
  </si>
  <si>
    <t>Расходы на приобретение холодной воды, используемой в технологическом процессе</t>
  </si>
  <si>
    <t>3.3.1</t>
  </si>
  <si>
    <t>3.3.2</t>
  </si>
  <si>
    <t>Расходы на хим. реагенты, используемые в технологическом процессе</t>
  </si>
  <si>
    <t>3.12.2</t>
  </si>
  <si>
    <t>3.13</t>
  </si>
  <si>
    <t>3.13.1</t>
  </si>
  <si>
    <t>3.13.2</t>
  </si>
  <si>
    <t>3.14</t>
  </si>
  <si>
    <t>3.15</t>
  </si>
  <si>
    <t>3.15.0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</si>
  <si>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</si>
  <si>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</si>
  <si>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Добавить вид топлива</t>
  </si>
  <si>
    <t>3.2.0</t>
  </si>
  <si>
    <t>Валовая прибыль (убытки) от реализации товаров и оказания услуг по регулируемому виду деятельности</t>
  </si>
  <si>
    <t>Указывается общая сумма чистой прибыли, полученной от регулируемого вида деятельности.</t>
  </si>
  <si>
    <t>6.1</t>
  </si>
  <si>
    <t>6.1.1</t>
  </si>
  <si>
    <t>6.1.2</t>
  </si>
  <si>
    <t>6.2</t>
  </si>
  <si>
    <t>Указывается общее изменение стоимости основных фондов.</t>
  </si>
  <si>
    <t>Указываются общее изменение стоимости основных фондов за счет их ввода в эксплуатацию и вывода из эксплуатации.</t>
  </si>
  <si>
    <t>Указываются изменение стоимости основных фондов за счет их ввода в эксплуатацию.</t>
  </si>
  <si>
    <t>Указываются изменение стоимости основных фондов за счет их вывода из эксплуатации.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</si>
  <si>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</si>
  <si>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</si>
  <si>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</si>
  <si>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</si>
  <si>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</si>
  <si>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</si>
  <si>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тыс. Гкал</t>
  </si>
  <si>
    <t>Объем вырабатываемой тепловой энергии</t>
  </si>
  <si>
    <t>Объем приобретаемой тепловой энергии</t>
  </si>
  <si>
    <t>Определенном по приборам учета, в т.ч.: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</si>
  <si>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</si>
  <si>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 xml:space="preserve">Объем тепловой энергии, отпускаемой потребителям </t>
  </si>
  <si>
    <t>11.1.1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</si>
  <si>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</si>
  <si>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Информация указывается только едиными теплоснабжающими организациями.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</si>
  <si>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</si>
  <si>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Определенном расчетным путем (нормативам потребления коммунальных услуг)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</si>
  <si>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</si>
  <si>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</si>
  <si>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Фактический объем потерь при передаче тепловой энергии</t>
  </si>
  <si>
    <t>тыс. Гкал/год</t>
  </si>
  <si>
    <t>Плановый объем потерь при передаче тепловой энергии</t>
  </si>
  <si>
    <t>13.1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</si>
  <si>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</si>
  <si>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Среднесписочная численность административно-управленческого персонала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</si>
  <si>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</si>
  <si>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</si>
  <si>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</si>
  <si>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Добавить источник тепловой энергии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</si>
  <si>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</si>
  <si>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</si>
  <si>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</si>
  <si>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</si>
  <si>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</si>
  <si>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</si>
  <si>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</si>
  <si>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</si>
  <si>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Виды топлива
/kind_of_fuels/</t>
  </si>
  <si>
    <t>газ природный по регулируемой цене</t>
  </si>
  <si>
    <t>тыс м3</t>
  </si>
  <si>
    <t>газ природный по нерегулируемой цене</t>
  </si>
  <si>
    <t>газ сжиженный</t>
  </si>
  <si>
    <t>кг</t>
  </si>
  <si>
    <t>газовый конденсат</t>
  </si>
  <si>
    <t>тонны</t>
  </si>
  <si>
    <t>гшз</t>
  </si>
  <si>
    <t>мазут</t>
  </si>
  <si>
    <t>нефть</t>
  </si>
  <si>
    <t>дизельное топливо</t>
  </si>
  <si>
    <t>уголь бурый</t>
  </si>
  <si>
    <t>уголь каменный</t>
  </si>
  <si>
    <t>торф</t>
  </si>
  <si>
    <t>дрова</t>
  </si>
  <si>
    <t>м3</t>
  </si>
  <si>
    <t>опил</t>
  </si>
  <si>
    <t>отходы березовые</t>
  </si>
  <si>
    <t>отходы осиновые</t>
  </si>
  <si>
    <t>печное топливо</t>
  </si>
  <si>
    <t>пилеты</t>
  </si>
  <si>
    <t>смола</t>
  </si>
  <si>
    <t>щепа</t>
  </si>
  <si>
    <t>горючий сланец</t>
  </si>
  <si>
    <t>керосин</t>
  </si>
  <si>
    <t>кислородно-водородная смесь</t>
  </si>
  <si>
    <t>электроэнергия (НН)</t>
  </si>
  <si>
    <t>тыс кВт.ч</t>
  </si>
  <si>
    <t>электроэнергия (СН1)</t>
  </si>
  <si>
    <t>электроэнергия (СН2)</t>
  </si>
  <si>
    <t>электроэнергия (ВН)</t>
  </si>
  <si>
    <t>мощность</t>
  </si>
  <si>
    <t>тыс кВт</t>
  </si>
  <si>
    <t>общая стоимость</t>
  </si>
  <si>
    <t>кг усл. топл./Гкал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</si>
  <si>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</si>
  <si>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</si>
  <si>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</si>
  <si>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19</t>
  </si>
  <si>
    <t>20</t>
  </si>
  <si>
    <t>21</t>
  </si>
  <si>
    <t>21.2</t>
  </si>
  <si>
    <t>21.1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</si>
  <si>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</si>
  <si>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</si>
  <si>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</si>
  <si>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Информация о показателях физического износа объектов теплоснабжения</t>
  </si>
  <si>
    <t>Информация о показателях энергетической эффективности объектов теплоснабжения</t>
  </si>
  <si>
    <t>тыс. кВт.ч/Гкал</t>
  </si>
  <si>
    <t>куб.м/Гкал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</si>
  <si>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</si>
  <si>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</si>
  <si>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</si>
  <si>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18.0</t>
  </si>
  <si>
    <t>vt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</si>
  <si>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</si>
  <si>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</si>
  <si>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Информация о расходах на капитальный и текущий ремонт основных производственных средств</t>
  </si>
  <si>
    <t>В случае наличия нескольких поставщиков, договоров, товаров и (или) услуг информация по ним указывается в отдельных строках.</t>
  </si>
  <si>
    <t>Количество аварий на тепловых сетях</t>
  </si>
  <si>
    <t>Указывается количество любых нарушений на тепловых сетях в расчете на один километр трубопровода.</t>
  </si>
  <si>
    <t>Количество аварий на источниках тепловой энергии</t>
  </si>
  <si>
    <t>ед. на источник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</si>
  <si>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</si>
  <si>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</si>
  <si>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</si>
  <si>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</si>
  <si>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количество составленных актов, подтверждающих факт превышения разрешенных отклонений значений параметров,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</si>
  <si>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</si>
  <si>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</si>
  <si>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шт.</t>
  </si>
  <si>
    <t>Доля числа исполненных в срок договоров о подключении</t>
  </si>
  <si>
    <t>Информация в строках 4.1 - 4.3 указывается в случае, если организация имеет статус единой теплоснабжающей организации.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</si>
  <si>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</si>
  <si>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</si>
  <si>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по данной форме размещается в случае, если организация выполняет или планирует выполнение инвестиционной программы в отчетном периоде.</t>
  </si>
  <si>
    <t>Единой теплоснабжающей организацией, теплоснабжающей организацией и теплосетевой организацией в ценовых зонах теплоснабжения раскрывается информация об инвестиционных программах разрабатываемых и утверждаемых в отношении деятельности, при осуществлении которой расчеты за товары (услуги) в сфере теплоснабжения осуществляются по регулируемым ценам (тарифам) (за исключением деятельности по подключению (технологическому присоединению) к системе теплоснабжения).</t>
  </si>
  <si>
    <r>
      <t>Информация об инвестиционных программах</t>
    </r>
    <r>
      <rPr>
        <vertAlign val="superscript"/>
        <sz val="10"/>
        <rFont val="Tahoma"/>
        <family val="2"/>
        <charset val="204"/>
      </rPr>
      <t>1</t>
    </r>
  </si>
  <si>
    <t>Указывается плановое значение отношения суммы произведений 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</si>
  <si>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фактическое значение доли потерь и неучтенного тепловой энергии в общем объеме тепла, поданной в тепловую в отчетном периоде.</t>
  </si>
  <si>
    <t>Указывается плановое значение доли потерь и неучтенного тепловой энергии в общем объеме тепла, поданной в тепловую в отчетном периоде.</t>
  </si>
  <si>
    <t>Коэффициент потерь</t>
  </si>
  <si>
    <t>Гкал/км</t>
  </si>
  <si>
    <t>Износ систем коммунальной инфраструктуры</t>
  </si>
  <si>
    <t>Указывается фактическое значение коэффициента потерь тепловой энергии.</t>
  </si>
  <si>
    <t>Указывается плановое значение коэффициента потерь тепловой энергии.</t>
  </si>
  <si>
    <t>Износ оборудования производства (котлы)</t>
  </si>
  <si>
    <t>Износ оборудования передачи тепловой энергии (сети)</t>
  </si>
  <si>
    <t>Удельный вес сетей, нуждающихся в замене</t>
  </si>
  <si>
    <t>Расход топлива</t>
  </si>
  <si>
    <t>т усл.топл/Гкал</t>
  </si>
  <si>
    <t>9.11</t>
  </si>
  <si>
    <t>9.11.1</t>
  </si>
  <si>
    <t>9.11.2</t>
  </si>
  <si>
    <t>9.12</t>
  </si>
  <si>
    <t>9.12.1</t>
  </si>
  <si>
    <t>9.12.2</t>
  </si>
  <si>
    <t>9.13</t>
  </si>
  <si>
    <t>9.13.1</t>
  </si>
  <si>
    <t>9.13.2</t>
  </si>
  <si>
    <t>Расход электроэнергии на выработку</t>
  </si>
  <si>
    <t>кВт.ч/Гкал</t>
  </si>
  <si>
    <t>Расход электроэнергии на передачу</t>
  </si>
  <si>
    <t>Количество аварий (с учетом котельных)</t>
  </si>
  <si>
    <t>9.14</t>
  </si>
  <si>
    <t>9.14.1</t>
  </si>
  <si>
    <t>9.14.2</t>
  </si>
  <si>
    <t>9.15</t>
  </si>
  <si>
    <t>9.15.1</t>
  </si>
  <si>
    <t>9.15.2</t>
  </si>
  <si>
    <t xml:space="preserve">Указывается фактическое значение количества аварий (с учетом котельных). </t>
  </si>
  <si>
    <t>Указывается плановое значение количества аварий (с учетом котельных).</t>
  </si>
  <si>
    <t>Указывается фактическое значение отношения количества аварий на тепловых сетях к протяженности сетей в отчетном периоде.</t>
  </si>
  <si>
    <t>Указывается плановое значение отношения количества аварий на тепловых сетях к протяженности сетей в отчетном периоде.</t>
  </si>
  <si>
    <t>9.16</t>
  </si>
  <si>
    <t>9.16.1</t>
  </si>
  <si>
    <t>9.16.2</t>
  </si>
  <si>
    <t>Указывается фактическое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тепловым сетям.</t>
  </si>
  <si>
    <t>Указывается плановое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тепловым сетям.</t>
  </si>
  <si>
    <t>Организация осуществляет поставку товаров (оказание услуг) только по нерегулируемым ценам</t>
  </si>
  <si>
    <r>
  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  </r>
    <r>
      <rPr>
        <vertAlign val="superscript"/>
        <sz val="9"/>
        <rFont val="Tahoma"/>
        <family val="2"/>
        <charset val="204"/>
      </rPr>
      <t>1</t>
    </r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</si>
  <si>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</si>
  <si>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</si>
  <si>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Сведения о правовых актах, регламентирующих правила закупки (положение о закупках) в организации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</si>
  <si>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</si>
  <si>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</si>
  <si>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</si>
  <si>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Добавить сведения</t>
  </si>
  <si>
    <t>et_List13_1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</si>
  <si>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</t>
  </si>
  <si>
    <t>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</si>
  <si>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Форма 4.9</t>
  </si>
  <si>
    <t>Информация о способах приобретения, стоимости и объемах товаров, необходимых для производства товаров и (или) оказания услуг</t>
  </si>
  <si>
    <t>Форма 1.0.1 | Форма 4.3.1</t>
  </si>
  <si>
    <t>modList13</t>
  </si>
  <si>
    <t>Инвестиционная программа относится к деятельности, при осуществлении которой расчеты за товары (услуги) в сфере теплоснабжения осуществляются по регулируемым ценам (тарифам) (за исключением деятельности по подключению (технологическому присоединению) к системе теплоснабжения)</t>
  </si>
  <si>
    <t>Применяется дифференциация тарифа по централизованным системам теплоснабжения?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</si>
  <si>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</si>
  <si>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</si>
  <si>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</si>
  <si>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</si>
  <si>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</si>
  <si>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</si>
  <si>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</si>
  <si>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</si>
  <si>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</si>
  <si>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</si>
  <si>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</si>
  <si>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Указывается установленная тепловая мощность для источника тепловой энергии.</t>
  </si>
  <si>
    <t xml:space="preserve">Указывается информация отдельно по организациям, сумма оплаты услуг которых превышает 20% суммы расходов на капитальный и текущий ремонт основных производственных средства.
Способ приобретения определяется из перечня: Торги/аукционы; Прямые договора без торгов; Прочее
</t>
  </si>
  <si>
    <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теплоснабжения*</t>
  </si>
  <si>
    <t>*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регулируемых организаций, публикуется по форме 4.9 регулируемыми организациями в течение 10 календарных дней с момента подачи заявления об установлении цен (тарифов) в сфере теплоснабжения в орган исполнительной власти субъекта Российской Федерации в области государственного регулирования цен (тарифов)</t>
  </si>
  <si>
    <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t>
  </si>
  <si>
    <t>modfrmListIP</t>
  </si>
  <si>
    <t>REESTR_IP</t>
  </si>
  <si>
    <t>Проверка доступных обновлений...</t>
  </si>
  <si>
    <t>Нет доступных обновлений для отчёта с кодом FAS.JKH.OPEN.INFO.BALANCE.WARM!</t>
  </si>
  <si>
    <t>https://portal.eias.ru/Portal/DownloadPage.aspx?type=12&amp;guid=????????-????-????-????-????????????</t>
  </si>
  <si>
    <t>https://eias.fstrf.ru/disclo/get_file?p_guid=????????-????-????-????-????????????</t>
  </si>
  <si>
    <t>NUMBER_POINT</t>
  </si>
  <si>
    <t>L_NAME</t>
  </si>
  <si>
    <t>L_START_DATE</t>
  </si>
  <si>
    <t>L_END_DATE</t>
  </si>
  <si>
    <t>01.01.2015</t>
  </si>
  <si>
    <t>31.12.2027</t>
  </si>
  <si>
    <t>Инвестиционная программа "Развитие, повышение надежности и энергетической эффективности систем теплоснабжения с. Пивовариха Ушаковского муниципального образования на 2015-2021 годы"</t>
  </si>
  <si>
    <t>31.12.2021</t>
  </si>
  <si>
    <t>Инвестиционная программа "Развитие, повышение надежности и энергетической эффективности систем теплоснабжения, подключение потребителей тепловой энергии к системам централизованного теплоснабжения поселка Дзержинск Иркутского района на 2015-2020 годы"</t>
  </si>
  <si>
    <t>31.12.2020</t>
  </si>
  <si>
    <t>Инвестиционная программа № 05-52-17/20 от 01.09.2020 ООО "Акваресурс" в сфере теплоснабжения по комплексному развитию котельных, на территории сельского поселения Новожилкинское, Усольский муниципальный район на 2020-2040 годы</t>
  </si>
  <si>
    <t>01.09.2020</t>
  </si>
  <si>
    <t>30.08.2040</t>
  </si>
  <si>
    <t>Инвестиционная программа № 118-мр от 30.10.2014 ООО "Ушаковская" в сфере теплоснабжения по развитию, повышению надежности и энергетической эффективности систем теплоснабжения, на территории п Дзержинск, Дзержинское, Иркутский муниципальный район на 2015-2020 годы</t>
  </si>
  <si>
    <t>Инвестиционная программа № 168-мр-мр от 29.09.2016 ЗАО "Байкалэнерго" в сфере теплоснабжения по модернизации, развитию и техническому перевооружению инфраструктуры, на территории городского поселения Тайшетское, Тайшетский муниципальный район на 2018-2021 годы</t>
  </si>
  <si>
    <t>01.01.2018</t>
  </si>
  <si>
    <t>26.06.2017</t>
  </si>
  <si>
    <t>Инвестиционная программа № 352-мр от 29.10.2018 ООО "Южнобайкальское" в сфере теплоснабжения по модернизации и реконструкции котельной, на территории п Свердлово, Захальское, Эхирит-Булагатский муниципальный район на 2018-2022 годы</t>
  </si>
  <si>
    <t>29.10.2018</t>
  </si>
  <si>
    <t>31.12.2022</t>
  </si>
  <si>
    <t>01.01.2019</t>
  </si>
  <si>
    <t>Инвестиционная программа № 359-мр от 25.10.2017 МУП "Шелеховские тепловые сети" в сфере теплоснабжения по реконструкции тепловой сети, на территории городского поселения город Шелехов, Шелеховский муниципальный район на 2018-2022 годы</t>
  </si>
  <si>
    <t>Инвестиционная программа № 58-113-мр от 09.03.2021 ООО "Теплосервис" в сфере теплоснабжения по развитию, повышению надежности и энергетической эффективности систем теплоснабжения, на территории городского округа Зиминское на 2022-2030 годы</t>
  </si>
  <si>
    <t>01.01.2022</t>
  </si>
  <si>
    <t>31.12.2030</t>
  </si>
  <si>
    <t>Инвестиционная программа № 58-113-мр от 09.03.2021 ООО "Теплосервис" в сфере теплоснабжения по развитию, повышению надежности и энергетической эффективности тепловых сетей, на территории городского округа Зиминское на 2021-2030 годы</t>
  </si>
  <si>
    <t>24.03.2021</t>
  </si>
  <si>
    <t>Инвестиционная программа № 58-113-мр от 09.03.2021 ООО "Теплосервис" в сфере теплоснабжения по развитию, реконструкции и модернизации систем тепловых сетей, на территории городского округа Зиминское на 2022-2030 годы</t>
  </si>
  <si>
    <t>Инвестиционная программа № 58-121-мр от 10.03.2021 ООО ТК "БЕЛАЯ" в сфере теплоснабжения по модернизации и реконструкции системы теплоснабжения, на территории п Железнодорожный, Железнодорожное, Усольский муниципальный район на 2022-2023 годы</t>
  </si>
  <si>
    <t>01.05.2022</t>
  </si>
  <si>
    <t>01.05.2023</t>
  </si>
  <si>
    <t>Инвестиционная программа № 58-122-мр от 10.03.2021 ООО ТК "БЕЛАЯ" в сфере теплоснабжения по модернизации и реконструкции систем теплоснабжения, на территории с Голуметь, Голуметское, Черемховский муниципальный район на 2022 год</t>
  </si>
  <si>
    <t>Инвестиционная программа № 58-204-мр от 10.01.2022 ООО ТК "БЕЛАЯ" в сфере теплоснабжения и горячего водоснабжения по комплексному развитию котельных и тепловых сетей, на территории рп Мишелевка, Мишелевское, Усольский муниципальный район на 2022-2040 годы</t>
  </si>
  <si>
    <t>10.01.2022</t>
  </si>
  <si>
    <t>31.12.2040</t>
  </si>
  <si>
    <t>Инвестиционная программа № 58-204-мр от 24.08.2021 ООО ТК "БЕЛАЯ" в сфере теплоснабжения по модернизации и реконструкции систем теплоснабжения от котельных и тепловых сетей, на территории рп Мишелевка, Мишелевское, Усольский муниципальный район на 2021-2040 годы</t>
  </si>
  <si>
    <t>24.08.2021</t>
  </si>
  <si>
    <t>31.10.2040</t>
  </si>
  <si>
    <t>Инвестиционная программа № 58-204-мр от 24.08.2021 ООО ТК "БЕЛАЯ" в сфере теплоснабжения по модернизации и реконструкции систем теплоснабжения, на территории рп Мишелевка, Мишелевское, Усольский муниципальный район на 2021-2040 годы</t>
  </si>
  <si>
    <t>Инвестиционная программа № 58-241-мр от 26.06.2019 ООО "Надежда" в сфере теплоснабжения по реконструкции и модернизации существующих объектов тепловых сетей и системы централизованного теплоснабжения, на территории муниципального района Эхирит-Булагатский на 2020-2027 годы</t>
  </si>
  <si>
    <t>01.01.2020</t>
  </si>
  <si>
    <t>Инвестиционная программа № 58-244-мр от 23.09.2021 ООО "Водолей Профи" в сфере теплоснабжения по модернизации и реконструкции систем теплоснабжения от котельных и тепловых сетей, на территории сельского поселения Усть-Удинское, Усть-Удинский муниципальный район на 2021-2029 годы</t>
  </si>
  <si>
    <t>23.09.2021</t>
  </si>
  <si>
    <t>08.06.2029</t>
  </si>
  <si>
    <t>Инвестиционная программа № 58-312/1-мр от 08.11.2021 ЗАО "Байкалэнерго" в сфере теплоснабжения по модернизации, реконструкции и техническому перевооружению котельных и тепловых сетей, на территории городского поселения Тайшетское, Тайшетский муниципальный район на 2022-2026 годы</t>
  </si>
  <si>
    <t>31.12.2026</t>
  </si>
  <si>
    <t>Инвестиционная программа № 58-33 от 08.02.2022 ООО "Коммунальные системы города Тулуна" в сфере теплоснабжения по модернизации и строительству систем теплоснабжения от котельных и тепловых сетей, на территории городского округа Тулун на 2022-2024 годы</t>
  </si>
  <si>
    <t>01.03.2022</t>
  </si>
  <si>
    <t>30.12.2024</t>
  </si>
  <si>
    <t>Инвестиционная программа № 58-338-мр от 22.11.2021 ООО "Байкальская энергетическая компания" в сфере теплоснабжения по строительству, реконструкции, модернизации и развитию котельных и тепловых сетей на 2021-2023 годы</t>
  </si>
  <si>
    <t>22.11.2021</t>
  </si>
  <si>
    <t>31.12.2023</t>
  </si>
  <si>
    <t>Инвестиционная программа № 58-338-мр от 22.11.2021 ООО "Байкальская энергетическая компания" в сфере теплоснабжения по строительству, реконструкции, модернизации и развитию котельных и тепловых сетей на 2022-2023 годы</t>
  </si>
  <si>
    <t>Инвестиционная программа № 58-37-мр от 30.01.2020 МУП "Шелеховские тепловые сети" в сфере теплоснабжения по модернизации и реконструкции магистральных сетей, на территории городского поселения город Шелехов, Шелеховский муниципальный район на 2021-2022 годы</t>
  </si>
  <si>
    <t>01.01.2021</t>
  </si>
  <si>
    <t>Инвестиционная программа № 58-37-мр от 30.01.2020 МУП "Шелеховские тепловые сети" в сфере теплоснабжения по строительству, реконструкции и модернизации тепловых сетей, на территории городского поселения город Шелехов, Шелеховский муниципальный район на 2021-2022 годы</t>
  </si>
  <si>
    <t>Инвестиционная программа № 58-418-мр от 30.10.2019 Муниципальное унитарное предприятие "ТеплоЭнергоСервис г. Иркутска" в сфере теплоснабжения по реконструкции и модернизации существующих объектов котельных, на территории городского округа Иркутск на 2020-2021 годы</t>
  </si>
  <si>
    <t>09.01.2020</t>
  </si>
  <si>
    <t>Инвестиционная программа № 58-418-мр от 30.10.2019 Муниципальное унитарное предприятие "ТеплоЭнергоСервис г. Иркутска" в сфере теплоснабжения по реконструкции и модернизации существующих объектов котельных, на территории городского округа Иркутск на 2020-2022 годы</t>
  </si>
  <si>
    <t>Инвестиционная программа № 58-418-спр от 30.10.2019 Муниципальное унитарное предприятие "ТеплоЭнергоСервис г. Иркутска" в сфере теплоснабжения по реконструкции и модернизации существующих объектов котельной, на территории городского округа Иркутск на 2019-2022 годы</t>
  </si>
  <si>
    <t>01.11.2019</t>
  </si>
  <si>
    <t>Инвестиционная программа № 58-418-спр от 30.10.2019 Муниципальное унитарное предприятие "ТеплоЭнергоСервис г. Иркутска" в сфере теплоснабжения по реконструкции и модернизации существующих объектов котельных, на территории городского округа Иркутск на 2019-2022 годы</t>
  </si>
  <si>
    <t>Инвестиционная программа АО "Байкалэнерго" в сфере теплоснабжения на территории города Иркутск на 2018-2022 годы</t>
  </si>
  <si>
    <t>Инвестиционная программа МУП "ЖилкомСервис" в сфере теплоснабжения на 2018-2020 годы</t>
  </si>
  <si>
    <t>Инвестиционная программа ООО "Тепловые сети" в сфере теплоснабжения на территории города Свирск на 2017-2021 годы</t>
  </si>
  <si>
    <t>01.07.2017</t>
  </si>
  <si>
    <t>Инвестиционная программа ООО "Тепловые сети" на 2017-2021 гг. на территории г. Свирск</t>
  </si>
  <si>
    <t>01.01.2017</t>
  </si>
  <si>
    <t>Инвестиционная программа ООО "Теплоэнергосервис" в сфере теплоснабжения на территории города Свирск на 2017-2021 годы</t>
  </si>
  <si>
    <t>Инвестиционная программа ООО "Теплоэнергосервис" на 2017-2021 гг. на территории г. Свирск</t>
  </si>
  <si>
    <t>Инвестиционная программа ООО "ТрансТехРесурс" по реконструкции и модернизации системы теплоснабжения городского поселения Бирюсинское на 2018-2025 годы</t>
  </si>
  <si>
    <t>31.12.2025</t>
  </si>
  <si>
    <t>Инвестиционная программа ООО "Центральная котельная" на 2017-2021 гг. на территории г. Свирск</t>
  </si>
  <si>
    <t>Инвестиционная программа ООО "Южнобайкальское" в сфере теплоснабжения на 2018-2029 годы</t>
  </si>
  <si>
    <t>31.12.2029</t>
  </si>
  <si>
    <t>Инвестиционная программа ОП "Тайшетские тепловые сети" АО "Байкалэнерго", осуществляющего регулируемые виды деятельности в сфере теплоснабжения, на 2018-2021 годы</t>
  </si>
  <si>
    <t>Инвестиционная программа от 01.12.2018 ООО "УК "Ушаковская" в сфере теплоснабжения и горячего водоснабжения по развитию систем инженерной инфраструктуры, на территории д Сосновый Бор, Сосновоборское, Иркутский муниципальный район на 2019-2023 годы</t>
  </si>
  <si>
    <t>Инвестиционная программа от 02.09.2020 ООО "Акваресурс" в сфере теплоснабжения по модернизации и реконструкции котельных, на территории сельского поселения Раздольинское, Усольский муниципальный район на 2020-2021 годы</t>
  </si>
  <si>
    <t>01.10.2020</t>
  </si>
  <si>
    <t>30.06.2021</t>
  </si>
  <si>
    <t>Инвестиционная программа от 16.04.2021 ООО "СТЭК-М" в сфере теплоснабжения по модернизации систем теплоснабжения, на территории рп Михайловка, Михайловское, Черемховский муниципальный район на 2022-2040 годы</t>
  </si>
  <si>
    <t>Инвестиционная программа от 16.11.2021 МУП "ЖилкомСервис" в сфере теплоснабжения и горячего водоснабжения по модернизации и реконструкции тепловых сетей, на территории городского поселения Мамаканское, Бодайбинский муниципальный район на 2022 год</t>
  </si>
  <si>
    <t>Инвестиционная программа от 16.12.2020 ООО "Чистые Ключи" в сфере теплоснабжения по развитию, повышению надежности и энергетической эффективности систем теплоснабжения, на территории п Чистые Ключи, Баклашинское, Шелеховский муниципальный район на 2021-2030 годы</t>
  </si>
  <si>
    <t>Инвестиционная программа от 18.03.2021 ООО "Акваресурс" в сфере теплоснабжения по модернизации и реконструкции систем теплоснабжения, на территории рп Юрты, Юртинское, Тайшетский муниципальный район на 2021 год</t>
  </si>
  <si>
    <t>Инвестиционная программа от 18.03.2021 ООО "ЖКХ" в сфере теплоснабжения по реконструкции и модернизации систем теплоснабжения, на территории городского поселения Юртинское, Тайшетский муниципальный район на 2022 год</t>
  </si>
  <si>
    <t>Инвестиционная программа от 20.11.2019 ООО "КиренскТеплоРесурс" в сфере теплоснабжения по реконструкции систем теплоснабжения, на территории муниципального района Киренский на 2020-2027 годы</t>
  </si>
  <si>
    <t>Инвестиционная программа от 21.02.2022 ООО "Тепловые сети" в сфере теплоснабжения по реконструкции тепловых сетей, на территории городского округа Свирское на 2022-2026 годы</t>
  </si>
  <si>
    <t>21.02.2022</t>
  </si>
  <si>
    <t>15.12.2026</t>
  </si>
  <si>
    <t>Инвестиционная программа от 21.02.2022 ООО "Центральная котельная" в сфере теплоснабжения по реконструкции объектов, на территории городского округа Свирское на 2022-2026 годы</t>
  </si>
  <si>
    <t>20.12.2026</t>
  </si>
  <si>
    <t>Инвестиционная программа от 23.09.2021 ООО "Водолей Профи" в сфере теплоснабжения по реконструкции и модернизации существующих объектов тепловых сетей, на территории сельского поселения Усть-Удинское, Усть-Удинский муниципальный район на 2022-2029 годы</t>
  </si>
  <si>
    <t>Инвестиционная программа от 23.10.2019 ООО "ДАГАЗ" в сфере теплоэнергетического комплекса (котельной) по реконструкции и модернизации существующих объектов объектов, на территории сельского поселения Усть-Ордынское, Эхирит-Булагатский муниципальный район на 2020-2027 годы</t>
  </si>
  <si>
    <t>Инвестиционная программа от 25.10.2017 МУП "Шелеховские тепловые сети" в сфере теплоснабжения по реконструкции тепловой сети на 2018-2020 годы</t>
  </si>
  <si>
    <t>Инвестиционная программа от 26.06.2017 ООО "Окружные коммунальные системы" в сфере теплоснабжения по развитию, повышению надежности и энергетической эффективности системы теплоснабжения от котельных и тепловых сетей, на территории сельского поселения Бохан, Боханский муниципальный район на 2017-2024 годы</t>
  </si>
  <si>
    <t>31.12.2024</t>
  </si>
  <si>
    <t>Инвестиционная программа от 26.06.2019 ООО "Надежда" в сфере теплоснабжения по реконструкции и модернизации существующих объектов единого комплекса объектов, на территории сельского поселения Усть-Ордынское, Эхирит-Булагатский муниципальный район на 2019-2027 годы</t>
  </si>
  <si>
    <t>26.06.2019</t>
  </si>
  <si>
    <t>Инвестиционная программа от 26.07.2019 ООО "Надежда" в сфере теплоснабжения по реконструкции и модернизации существующих объектов тепловых сетей и системы централизованного теплоснабжения, на территории сельского поселения Усть-Ордынское, Эхирит-Булагатский муниципальный район на 2019-2027 годы</t>
  </si>
  <si>
    <t>30.10.2019</t>
  </si>
  <si>
    <t>01.01.2027</t>
  </si>
  <si>
    <t>Инвестиционная программа от 28.09.2018 ООО "Окружные коммунальные системы" в сфере теплоснабжения по повышению надежности и энергетической эффективности системы теплоснабжения от котельных и тепловых сетей, на территории сельского поселения Баяндай, Баяндаевский муниципальный район на 2018-2027 годы</t>
  </si>
  <si>
    <t>28.09.2018</t>
  </si>
  <si>
    <t>Инвестиционная программа от 30.10.2014 ООО "Ушаковская" в сфере теплоснабжения по развитию, повышению надежности и энергетической эффективности систем инженерной инфраструктуры, на территории п Дзержинск, Дзержинское, Иркутский муниципальный район на 2015-2020 годы</t>
  </si>
  <si>
    <t>Инвестиционная программа от 30.10.2014 ООО "Ушаковская" в сфере теплоснабжения по развитию, повышению надежности и энергетической эффективности систем энергоснабжения (теплоснабжения), на территории сельского поселения Дзержинское, Иркутский муниципальный район на 2015-2020 годы</t>
  </si>
  <si>
    <t>Инвестиционная программа по модернизации и реконструкции котельной Половино-Черемхово СОШ с оборудованием на территории с. Половино-Черемхово Тайшетского района на 2017-2027 годы</t>
  </si>
  <si>
    <t>12.01.2017</t>
  </si>
  <si>
    <t>01.09.2016</t>
  </si>
  <si>
    <t>31.12.2028</t>
  </si>
  <si>
    <t>01.01.2016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</si>
  <si>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</si>
  <si>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</si>
  <si>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</si>
  <si>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</si>
  <si>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</si>
  <si>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</si>
  <si>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</si>
  <si>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</si>
  <si>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2661</t>
  </si>
  <si>
    <t>26372374</t>
  </si>
  <si>
    <t>АО "Ангарская нефтехимическая компания"</t>
  </si>
  <si>
    <t>3801009466</t>
  </si>
  <si>
    <t>997250001</t>
  </si>
  <si>
    <t>11-08-1993 00:00:00</t>
  </si>
  <si>
    <t>26372375</t>
  </si>
  <si>
    <t>АО "Ангарский Электролизный Химический Комбинат"</t>
  </si>
  <si>
    <t>3801098402</t>
  </si>
  <si>
    <t>380101001</t>
  </si>
  <si>
    <t>01-09-2008 00:00:00</t>
  </si>
  <si>
    <t>26356486</t>
  </si>
  <si>
    <t>АО "Витимэнерго"</t>
  </si>
  <si>
    <t>3802005802</t>
  </si>
  <si>
    <t>380201001</t>
  </si>
  <si>
    <t>06-10-1997 00:00:00</t>
  </si>
  <si>
    <t>30358154</t>
  </si>
  <si>
    <t>АО "Главное управление жилищно-коммунального хозяйства"</t>
  </si>
  <si>
    <t>5116000922</t>
  </si>
  <si>
    <t>381145001</t>
  </si>
  <si>
    <t>13-05-2009 00:00:00</t>
  </si>
  <si>
    <t>26536587</t>
  </si>
  <si>
    <t>АО "Группа "Илим"</t>
  </si>
  <si>
    <t>7840346335</t>
  </si>
  <si>
    <t>380402001</t>
  </si>
  <si>
    <t>27-09-2006 00:00:00</t>
  </si>
  <si>
    <t>26530833</t>
  </si>
  <si>
    <t>381702001</t>
  </si>
  <si>
    <t>26539665</t>
  </si>
  <si>
    <t>АО "Иркутскнефтепродукт"  Жилкинский цех</t>
  </si>
  <si>
    <t>3800000742</t>
  </si>
  <si>
    <t>381045002</t>
  </si>
  <si>
    <t>02-10-2002 00:00:00</t>
  </si>
  <si>
    <t>26539669</t>
  </si>
  <si>
    <t>АО "Иркутскнефтепродукт"  Нижнеудинский цех</t>
  </si>
  <si>
    <t>381645002</t>
  </si>
  <si>
    <t>26539661</t>
  </si>
  <si>
    <t>АО "Иркутскнефтепродукт" Усть-Кутский цех</t>
  </si>
  <si>
    <t>381845002</t>
  </si>
  <si>
    <t>31057148</t>
  </si>
  <si>
    <t>АО "Полюс Логистика"</t>
  </si>
  <si>
    <t>2466240347</t>
  </si>
  <si>
    <t>246501001</t>
  </si>
  <si>
    <t>31-05-2016 00:00:00</t>
  </si>
  <si>
    <t>26380015</t>
  </si>
  <si>
    <t>АО "Саянскхимпласт"</t>
  </si>
  <si>
    <t>3814007314</t>
  </si>
  <si>
    <t>381401001</t>
  </si>
  <si>
    <t>13-10-1998 00:00:00</t>
  </si>
  <si>
    <t>28934832</t>
  </si>
  <si>
    <t>АО "Федеральная пассажирская компания"</t>
  </si>
  <si>
    <t>7708709686</t>
  </si>
  <si>
    <t>381243001</t>
  </si>
  <si>
    <t>28500679</t>
  </si>
  <si>
    <t>АО «Региональная компания «Байкал-Отель»</t>
  </si>
  <si>
    <t>3808227544</t>
  </si>
  <si>
    <t>380801001</t>
  </si>
  <si>
    <t>30-01-2013 00:00:00</t>
  </si>
  <si>
    <t>31279450</t>
  </si>
  <si>
    <t>АУ "Лесхоз Иркутской области"</t>
  </si>
  <si>
    <t>8504000413</t>
  </si>
  <si>
    <t>25-12-2018 00:00:00</t>
  </si>
  <si>
    <t>30881825</t>
  </si>
  <si>
    <t>Акционерное общество работников народное предприятие "Концессия-Илим"</t>
  </si>
  <si>
    <t>3817047971</t>
  </si>
  <si>
    <t>381701001</t>
  </si>
  <si>
    <t>31-01-2017 00:00:00</t>
  </si>
  <si>
    <t>27737523</t>
  </si>
  <si>
    <t>Блок-станции (другие поставщики)</t>
  </si>
  <si>
    <t>0000000000</t>
  </si>
  <si>
    <t>740000001</t>
  </si>
  <si>
    <t>09-06-2012 00:00:00</t>
  </si>
  <si>
    <t>26375610</t>
  </si>
  <si>
    <t>Восточно-Сибирская дирекция по тепловодоснабжению - структурное подразделение центральной дирекции по тепловодоснабжению филиала ОАО "РЖД"</t>
  </si>
  <si>
    <t>7708503727</t>
  </si>
  <si>
    <t>381045020</t>
  </si>
  <si>
    <t>23-09-2003 00:00:00</t>
  </si>
  <si>
    <t>26372481</t>
  </si>
  <si>
    <t>ГБПОУ ИО "ПУ № 39 п. Центральный Хазан"</t>
  </si>
  <si>
    <t>3826000610</t>
  </si>
  <si>
    <t>382601001</t>
  </si>
  <si>
    <t>23-03-1999 00:00:00</t>
  </si>
  <si>
    <t>26356529</t>
  </si>
  <si>
    <t>3808108339</t>
  </si>
  <si>
    <t>12-07-2004 00:00:00</t>
  </si>
  <si>
    <t>26372430</t>
  </si>
  <si>
    <t>ЗАО "Санаторий Усть-Кут"</t>
  </si>
  <si>
    <t>3818000870</t>
  </si>
  <si>
    <t>381801001</t>
  </si>
  <si>
    <t>26356487</t>
  </si>
  <si>
    <t>ЗАО «Артель старателей «Витим»</t>
  </si>
  <si>
    <t>3802007817</t>
  </si>
  <si>
    <t>16-08-2000 00:00:00</t>
  </si>
  <si>
    <t>26356512</t>
  </si>
  <si>
    <t>3807002509</t>
  </si>
  <si>
    <t>381002001</t>
  </si>
  <si>
    <t>13-10-1992 00:00:00</t>
  </si>
  <si>
    <t>31460297</t>
  </si>
  <si>
    <t>ИП А.С. Верхозин</t>
  </si>
  <si>
    <t>381019505310</t>
  </si>
  <si>
    <t>27-08-2018 00:00:00</t>
  </si>
  <si>
    <t>26356685</t>
  </si>
  <si>
    <t>ИП Гамзяков С.Ю.</t>
  </si>
  <si>
    <t>383406370166</t>
  </si>
  <si>
    <t>28006876</t>
  </si>
  <si>
    <t>ИП Глава КФХ Головань В.И.</t>
  </si>
  <si>
    <t>383200090528</t>
  </si>
  <si>
    <t>05-04-2000 00:00:00</t>
  </si>
  <si>
    <t>27662135</t>
  </si>
  <si>
    <t>ИП Килин Д.Ф.</t>
  </si>
  <si>
    <t>381501782374</t>
  </si>
  <si>
    <t>19-11-2009 00:00:00</t>
  </si>
  <si>
    <t>30381355</t>
  </si>
  <si>
    <t>ИП Кузнецова А.В.</t>
  </si>
  <si>
    <t>383200483582</t>
  </si>
  <si>
    <t>21-07-2014 00:00:00</t>
  </si>
  <si>
    <t>31513836</t>
  </si>
  <si>
    <t>ИП Рубанкова Л.С.</t>
  </si>
  <si>
    <t>384400816079</t>
  </si>
  <si>
    <t>25-12-2015 00:00:00</t>
  </si>
  <si>
    <t>26535508</t>
  </si>
  <si>
    <t>ИП Скрябин В.Г.</t>
  </si>
  <si>
    <t>384300333790</t>
  </si>
  <si>
    <t>08-12-2009 00:00:00</t>
  </si>
  <si>
    <t>12-01-2021 00:00:00</t>
  </si>
  <si>
    <t>26356575</t>
  </si>
  <si>
    <t>ИП Стяжкин Сергей Иванович</t>
  </si>
  <si>
    <t>381601476300</t>
  </si>
  <si>
    <t>12-03-2004 00:00:00</t>
  </si>
  <si>
    <t>30383840</t>
  </si>
  <si>
    <t>ИП Труфанов А.В.</t>
  </si>
  <si>
    <t>382200702088</t>
  </si>
  <si>
    <t>31377207</t>
  </si>
  <si>
    <t>ИП Тряпицын П. Н.</t>
  </si>
  <si>
    <t>381601174348</t>
  </si>
  <si>
    <t>17-04-2019 00:00:00</t>
  </si>
  <si>
    <t>26381585</t>
  </si>
  <si>
    <t>ИП Шаповалов В.Н.</t>
  </si>
  <si>
    <t>850400333946</t>
  </si>
  <si>
    <t>01-11-2007 00:00:00</t>
  </si>
  <si>
    <t>26356558</t>
  </si>
  <si>
    <t>ИПБОЮЛ  Свириденко Александр Юрьевич</t>
  </si>
  <si>
    <t>381401777317</t>
  </si>
  <si>
    <t>10-08-2005 00:00:00</t>
  </si>
  <si>
    <t>27118489</t>
  </si>
  <si>
    <t>ИПБОЮЛ Байрамов Гаджибаба Исмаил Оглы</t>
  </si>
  <si>
    <t>383201226500</t>
  </si>
  <si>
    <t>09-01-2001 00:00:00</t>
  </si>
  <si>
    <t>30857980</t>
  </si>
  <si>
    <t>Индивидуальный предприниматель Аминов Шахзод Тиллобегович</t>
  </si>
  <si>
    <t>381405470125</t>
  </si>
  <si>
    <t>08-09-2014 00:00:00</t>
  </si>
  <si>
    <t>28504225</t>
  </si>
  <si>
    <t>Индивидуальный предприниматель В.А. Верхотуров</t>
  </si>
  <si>
    <t>384403306911</t>
  </si>
  <si>
    <t>20-02-2003 00:00:00</t>
  </si>
  <si>
    <t>26356673</t>
  </si>
  <si>
    <t>383201135115</t>
  </si>
  <si>
    <t>19-07-2004 00:00:00</t>
  </si>
  <si>
    <t>31401664</t>
  </si>
  <si>
    <t>КМП "Автодор" УКМО (ГП)</t>
  </si>
  <si>
    <t>3818043560</t>
  </si>
  <si>
    <t>07-12-2015 00:00:00</t>
  </si>
  <si>
    <t>26581745</t>
  </si>
  <si>
    <t>Казачинско-Ленское Райпо</t>
  </si>
  <si>
    <t>3828000710</t>
  </si>
  <si>
    <t>382801001</t>
  </si>
  <si>
    <t>02-02-1993 00:00:00</t>
  </si>
  <si>
    <t>31232701</t>
  </si>
  <si>
    <t>МБОУ "Хор-Тагнинская СОШ"</t>
  </si>
  <si>
    <t>3825003270</t>
  </si>
  <si>
    <t>382501001</t>
  </si>
  <si>
    <t>28441317</t>
  </si>
  <si>
    <t>МБУ "Коммунальник"</t>
  </si>
  <si>
    <t>3816021480</t>
  </si>
  <si>
    <t>381601001</t>
  </si>
  <si>
    <t>31-12-2014 00:00:00</t>
  </si>
  <si>
    <t>26361185</t>
  </si>
  <si>
    <t>МДОУ "Боханский детский сад № 1"</t>
  </si>
  <si>
    <t>8503002231</t>
  </si>
  <si>
    <t>850301001</t>
  </si>
  <si>
    <t>08-04-1994 00:00:00</t>
  </si>
  <si>
    <t>27760827</t>
  </si>
  <si>
    <t>МКП СМО "Савва"</t>
  </si>
  <si>
    <t>3801106068</t>
  </si>
  <si>
    <t>05-07-2011 00:00:00</t>
  </si>
  <si>
    <t>28086512</t>
  </si>
  <si>
    <t>МП "Дирекция городской инфраструктуры" МО г. Братска</t>
  </si>
  <si>
    <t>3804045543</t>
  </si>
  <si>
    <t>380401001</t>
  </si>
  <si>
    <t>09-06-2011 00:00:00</t>
  </si>
  <si>
    <t>30383691</t>
  </si>
  <si>
    <t>МП "ЖКХ 2015"</t>
  </si>
  <si>
    <t>3817045068</t>
  </si>
  <si>
    <t>17-07-2015 00:00:00</t>
  </si>
  <si>
    <t>28445431</t>
  </si>
  <si>
    <t>МУП " ЖКХ Калтук"</t>
  </si>
  <si>
    <t>3847000561</t>
  </si>
  <si>
    <t>384701001</t>
  </si>
  <si>
    <t>17-04-2013 00:00:00</t>
  </si>
  <si>
    <t>31511625</t>
  </si>
  <si>
    <t>МУП "Афанасьевское"</t>
  </si>
  <si>
    <t>3816032235</t>
  </si>
  <si>
    <t>381603020</t>
  </si>
  <si>
    <t>30-06-2020 00:00:00</t>
  </si>
  <si>
    <t>31223357</t>
  </si>
  <si>
    <t>МУП "ВиТ"</t>
  </si>
  <si>
    <t>3816030206</t>
  </si>
  <si>
    <t>23-08-2018 00:00:00</t>
  </si>
  <si>
    <t>31252938</t>
  </si>
  <si>
    <t>МУП "Вихоревский городской транспорт"</t>
  </si>
  <si>
    <t>3805732122</t>
  </si>
  <si>
    <t>380501001</t>
  </si>
  <si>
    <t>15-12-2017 00:00:00</t>
  </si>
  <si>
    <t>26372455</t>
  </si>
  <si>
    <t>МУП "Водоканал"</t>
  </si>
  <si>
    <t>3821005886</t>
  </si>
  <si>
    <t>16-04-1994 00:00:00</t>
  </si>
  <si>
    <t>26372399</t>
  </si>
  <si>
    <t>МУП "Водоканал" г.Иркутска</t>
  </si>
  <si>
    <t>3807000276</t>
  </si>
  <si>
    <t>27-03-1992 00:00:00</t>
  </si>
  <si>
    <t>28148725</t>
  </si>
  <si>
    <t>МУП "Восток"</t>
  </si>
  <si>
    <t>3849024960</t>
  </si>
  <si>
    <t>384901001</t>
  </si>
  <si>
    <t>01-10-2012 00:00:00</t>
  </si>
  <si>
    <t>26356659</t>
  </si>
  <si>
    <t>МУП "Ербогаченское"</t>
  </si>
  <si>
    <t>3818024455</t>
  </si>
  <si>
    <t>382901001</t>
  </si>
  <si>
    <t>10-07-2008 00:00:00</t>
  </si>
  <si>
    <t>22-03-2021 00:00:00</t>
  </si>
  <si>
    <t>30809932</t>
  </si>
  <si>
    <t>МУП "ЖКХ Верхнемарковское"</t>
  </si>
  <si>
    <t>3818043546</t>
  </si>
  <si>
    <t>03-12-2015 00:00:00</t>
  </si>
  <si>
    <t>30870556</t>
  </si>
  <si>
    <t>3805729539</t>
  </si>
  <si>
    <t>31-03-2016 00:00:00</t>
  </si>
  <si>
    <t>28445420</t>
  </si>
  <si>
    <t>МУП "ЖКХ Турма"</t>
  </si>
  <si>
    <t>3847000593</t>
  </si>
  <si>
    <t>21-05-2013 00:00:00</t>
  </si>
  <si>
    <t>28980224</t>
  </si>
  <si>
    <t>МУП "ЖКХ Харанжино"</t>
  </si>
  <si>
    <t>3805999493</t>
  </si>
  <si>
    <t>08-08-2014 00:00:00</t>
  </si>
  <si>
    <t>26647316</t>
  </si>
  <si>
    <t>МУП "ЖКХ" ст. Тамтачет</t>
  </si>
  <si>
    <t>3815011948</t>
  </si>
  <si>
    <t>381501001</t>
  </si>
  <si>
    <t>06-03-2007 00:00:00</t>
  </si>
  <si>
    <t>30439588</t>
  </si>
  <si>
    <t>МУП "Жигаловское коммунальное управление"</t>
  </si>
  <si>
    <t>3827049544</t>
  </si>
  <si>
    <t>382701001</t>
  </si>
  <si>
    <t>30-11-2015 00:00:00</t>
  </si>
  <si>
    <t>30847214</t>
  </si>
  <si>
    <t>МУП "Жилищно-коммунальное хозяйство Озерный"</t>
  </si>
  <si>
    <t>3805728969</t>
  </si>
  <si>
    <t>23-12-2015 00:00:00</t>
  </si>
  <si>
    <t>31222886</t>
  </si>
  <si>
    <t>3818048590</t>
  </si>
  <si>
    <t>06-03-2018 00:00:00</t>
  </si>
  <si>
    <t>28980193</t>
  </si>
  <si>
    <t>МУП "ЖилкомСервис"</t>
  </si>
  <si>
    <t>3802016949</t>
  </si>
  <si>
    <t>30-01-2015 00:00:00</t>
  </si>
  <si>
    <t>26513356</t>
  </si>
  <si>
    <t>МУП "Карахунское ЖКХ"</t>
  </si>
  <si>
    <t>3823032405</t>
  </si>
  <si>
    <t>382301001</t>
  </si>
  <si>
    <t>20-02-2009 00:00:00</t>
  </si>
  <si>
    <t>31053882</t>
  </si>
  <si>
    <t>МУП "Катангская ТЭК"</t>
  </si>
  <si>
    <t>3818030360</t>
  </si>
  <si>
    <t>02-07-2012 00:00:00</t>
  </si>
  <si>
    <t>31466622</t>
  </si>
  <si>
    <t>МУП "Качугское муниципальное хозяйство"</t>
  </si>
  <si>
    <t>3827063884</t>
  </si>
  <si>
    <t>26-08-2020 00:00:00</t>
  </si>
  <si>
    <t>26372471</t>
  </si>
  <si>
    <t>МУП "Кежемское ЖКХ"</t>
  </si>
  <si>
    <t>3823019997</t>
  </si>
  <si>
    <t>25-01-2007 00:00:00</t>
  </si>
  <si>
    <t>27869023</t>
  </si>
  <si>
    <t>МУП "Комхоз-сервис"</t>
  </si>
  <si>
    <t>3827039923</t>
  </si>
  <si>
    <t>05-06-2012 00:00:00</t>
  </si>
  <si>
    <t>30357358</t>
  </si>
  <si>
    <t>МУП "Мальтинское ЖКХ"</t>
  </si>
  <si>
    <t>3851008588</t>
  </si>
  <si>
    <t>385101001</t>
  </si>
  <si>
    <t>20-07-2015 00:00:00</t>
  </si>
  <si>
    <t>31507051</t>
  </si>
  <si>
    <t>МУП "Модуль"</t>
  </si>
  <si>
    <t>3805736046</t>
  </si>
  <si>
    <t>25-02-2021 00:00:00</t>
  </si>
  <si>
    <t>26372473</t>
  </si>
  <si>
    <t>МУП "Озернинское ЖКХ"</t>
  </si>
  <si>
    <t>3823020255</t>
  </si>
  <si>
    <t>22-07-2021 00:00:00</t>
  </si>
  <si>
    <t>31253256</t>
  </si>
  <si>
    <t>МУП "Покосное"</t>
  </si>
  <si>
    <t>3805732958</t>
  </si>
  <si>
    <t>17-07-2018 00:00:00</t>
  </si>
  <si>
    <t>30858357</t>
  </si>
  <si>
    <t>МУП "Прометей"</t>
  </si>
  <si>
    <t>3847000924</t>
  </si>
  <si>
    <t>14-05-2014 00:00:00</t>
  </si>
  <si>
    <t>31041730</t>
  </si>
  <si>
    <t>МУП "Районное коммунальное управление"</t>
  </si>
  <si>
    <t>3805731337</t>
  </si>
  <si>
    <t>22-06-2017 00:00:00</t>
  </si>
  <si>
    <t>31399441</t>
  </si>
  <si>
    <t>МУП "Районные коммунальные системы"</t>
  </si>
  <si>
    <t>3805734289</t>
  </si>
  <si>
    <t>30-07-2019 00:00:00</t>
  </si>
  <si>
    <t>31527550</t>
  </si>
  <si>
    <t>МУП "Ресурс"</t>
  </si>
  <si>
    <t>3805735814</t>
  </si>
  <si>
    <t>23-12-2020 00:00:00</t>
  </si>
  <si>
    <t>31210868</t>
  </si>
  <si>
    <t>МУП "Ресурсы"</t>
  </si>
  <si>
    <t>3814037580</t>
  </si>
  <si>
    <t>01-10-2018 00:00:00</t>
  </si>
  <si>
    <t>26812932</t>
  </si>
  <si>
    <t>МУП "Росинка"</t>
  </si>
  <si>
    <t>3814016213</t>
  </si>
  <si>
    <t>29-11-2010 00:00:00</t>
  </si>
  <si>
    <t>26531411</t>
  </si>
  <si>
    <t>МУП "Саянское теплоэнергетическое предприятие"</t>
  </si>
  <si>
    <t>3814000090</t>
  </si>
  <si>
    <t>31477661</t>
  </si>
  <si>
    <t>МУП "Сервисный центр"</t>
  </si>
  <si>
    <t>3819019200</t>
  </si>
  <si>
    <t>26493505</t>
  </si>
  <si>
    <t>МУП "ТВС п.Перевоз"</t>
  </si>
  <si>
    <t>3802011958</t>
  </si>
  <si>
    <t>02-10-2008 00:00:00</t>
  </si>
  <si>
    <t>31206861</t>
  </si>
  <si>
    <t>МУП "ТЭК"</t>
  </si>
  <si>
    <t>3816030069</t>
  </si>
  <si>
    <t>01-08-2018 00:00:00</t>
  </si>
  <si>
    <t>31255076</t>
  </si>
  <si>
    <t>МУП "Тангуйские Коммунальные Услуги"</t>
  </si>
  <si>
    <t>3805733038</t>
  </si>
  <si>
    <t>26356490</t>
  </si>
  <si>
    <t>МУП "Тепловодоканал"</t>
  </si>
  <si>
    <t>3802009268</t>
  </si>
  <si>
    <t>13-12-2002 00:00:00</t>
  </si>
  <si>
    <t>30360689</t>
  </si>
  <si>
    <t>МУП "Тепловодоцентраль"</t>
  </si>
  <si>
    <t>3802017156</t>
  </si>
  <si>
    <t>28-04-2015 00:00:00</t>
  </si>
  <si>
    <t>31392467</t>
  </si>
  <si>
    <t>МУП "Теплосервис города Черемхово"</t>
  </si>
  <si>
    <t>3851022906</t>
  </si>
  <si>
    <t>27-11-2018 00:00:00</t>
  </si>
  <si>
    <t>30412508</t>
  </si>
  <si>
    <t>МУП "Теплосервис" города Черемхово</t>
  </si>
  <si>
    <t>3851009334</t>
  </si>
  <si>
    <t>26381583</t>
  </si>
  <si>
    <t>МУП "Теплотехник"</t>
  </si>
  <si>
    <t>8501006590</t>
  </si>
  <si>
    <t>850101001</t>
  </si>
  <si>
    <t>30477728</t>
  </si>
  <si>
    <t>МУП "Удачный"</t>
  </si>
  <si>
    <t>3811042134</t>
  </si>
  <si>
    <t>381101001</t>
  </si>
  <si>
    <t>15-06-2015 00:00:00</t>
  </si>
  <si>
    <t>26356606</t>
  </si>
  <si>
    <t>МУП "Шелеховские отопительные котельные"</t>
  </si>
  <si>
    <t>3821004265</t>
  </si>
  <si>
    <t>381001001</t>
  </si>
  <si>
    <t>09-02-2003 00:00:00</t>
  </si>
  <si>
    <t>26648875</t>
  </si>
  <si>
    <t>МУП "Шелеховские тепловые сети"</t>
  </si>
  <si>
    <t>3821009390</t>
  </si>
  <si>
    <t>25-04-2000 00:00:00</t>
  </si>
  <si>
    <t>30390730</t>
  </si>
  <si>
    <t>МУП "ЭЛЬБРУС"</t>
  </si>
  <si>
    <t>3851993288</t>
  </si>
  <si>
    <t>19-03-2014 00:00:00</t>
  </si>
  <si>
    <t>31225744</t>
  </si>
  <si>
    <t>МУП "ЯЖКХ"</t>
  </si>
  <si>
    <t>3805733197</t>
  </si>
  <si>
    <t>11-09-2018 00:00:00</t>
  </si>
  <si>
    <t>28074201</t>
  </si>
  <si>
    <t>МУП АГО "Преобразование"</t>
  </si>
  <si>
    <t>3801083251</t>
  </si>
  <si>
    <t>08-06-2006 00:00:00</t>
  </si>
  <si>
    <t>28829030</t>
  </si>
  <si>
    <t>МУП АГО "Сфера"</t>
  </si>
  <si>
    <t>3801103878</t>
  </si>
  <si>
    <t>16-07-2009 00:00:00</t>
  </si>
  <si>
    <t>26372373</t>
  </si>
  <si>
    <t>МУП Ангарского городского округа "Ангарский Водоканал"</t>
  </si>
  <si>
    <t>3801006828</t>
  </si>
  <si>
    <t>12-05-1992 00:00:00</t>
  </si>
  <si>
    <t>31078252</t>
  </si>
  <si>
    <t>МУП Балаганский водоканал</t>
  </si>
  <si>
    <t>3814035664</t>
  </si>
  <si>
    <t>27-11-2017 00:00:00</t>
  </si>
  <si>
    <t>18-02-2022 00:00:00</t>
  </si>
  <si>
    <t>28485309</t>
  </si>
  <si>
    <t>МУП Баяндаевского района</t>
  </si>
  <si>
    <t>3849027520</t>
  </si>
  <si>
    <t>23-09-2021 00:00:00</t>
  </si>
  <si>
    <t>31381940</t>
  </si>
  <si>
    <t>МУП ЖКХ "Березняки"</t>
  </si>
  <si>
    <t>3805734426</t>
  </si>
  <si>
    <t>11-09-2019 00:00:00</t>
  </si>
  <si>
    <t>31536045</t>
  </si>
  <si>
    <t>МУП МО "Усть-Илимский район"</t>
  </si>
  <si>
    <t>3817049545</t>
  </si>
  <si>
    <t>26-09-2018 00:00:00</t>
  </si>
  <si>
    <t>26447754</t>
  </si>
  <si>
    <t>МУП УК "Коммунальные услуги"</t>
  </si>
  <si>
    <t>3834009920</t>
  </si>
  <si>
    <t>383401001</t>
  </si>
  <si>
    <t>14-07-2004 00:00:00</t>
  </si>
  <si>
    <t>28072605</t>
  </si>
  <si>
    <t>МУСХП "Центральное"</t>
  </si>
  <si>
    <t>3816006186</t>
  </si>
  <si>
    <t>30478884</t>
  </si>
  <si>
    <t>Муниципально унитарное предприятие  "Управляющая компания Спектр"</t>
  </si>
  <si>
    <t>3805728694</t>
  </si>
  <si>
    <t>27880204</t>
  </si>
  <si>
    <t>3810033722</t>
  </si>
  <si>
    <t>03-09-2003 00:00:00</t>
  </si>
  <si>
    <t>28861144</t>
  </si>
  <si>
    <t>Муниципальное унитарное предприятие"Жилищно-коммунальноехозяйство Спектр" Подьеланского муниципального образования</t>
  </si>
  <si>
    <t>3817998342</t>
  </si>
  <si>
    <t>13-12-2021 00:00:00</t>
  </si>
  <si>
    <t>26505381</t>
  </si>
  <si>
    <t>ОАО "Байкальский целлюлозно-бумажный комбинат"</t>
  </si>
  <si>
    <t>3837049102</t>
  </si>
  <si>
    <t>383701001</t>
  </si>
  <si>
    <t>09-12-1992 00:00:00</t>
  </si>
  <si>
    <t>28485294</t>
  </si>
  <si>
    <t>ОАО "Вагонная ремонтная компания-3"</t>
  </si>
  <si>
    <t>7708737500</t>
  </si>
  <si>
    <t>381445001</t>
  </si>
  <si>
    <t>26510566</t>
  </si>
  <si>
    <t>3812122706</t>
  </si>
  <si>
    <t>775050001</t>
  </si>
  <si>
    <t>30-06-2009 00:00:00</t>
  </si>
  <si>
    <t>26640106</t>
  </si>
  <si>
    <t>ОАО "Облжилкомхоз"</t>
  </si>
  <si>
    <t>3808133575</t>
  </si>
  <si>
    <t>09-02-2006 00:00:00</t>
  </si>
  <si>
    <t>27604287</t>
  </si>
  <si>
    <t>ОАО "Первенец"</t>
  </si>
  <si>
    <t>3802008546</t>
  </si>
  <si>
    <t>04-06-2001 00:00:00</t>
  </si>
  <si>
    <t>26372385</t>
  </si>
  <si>
    <t>ОАО "Санаторий Братское взморье"</t>
  </si>
  <si>
    <t>3805100973</t>
  </si>
  <si>
    <t>28-08-1993 00:00:00</t>
  </si>
  <si>
    <t>26505355</t>
  </si>
  <si>
    <t>ОАО "Тыретский солерудник"</t>
  </si>
  <si>
    <t>3814011769</t>
  </si>
  <si>
    <t>05-02-2007 00:00:00</t>
  </si>
  <si>
    <t>27682644</t>
  </si>
  <si>
    <t>ОАО "Управление жилищно-коммунальными системами"</t>
  </si>
  <si>
    <t>3848006291</t>
  </si>
  <si>
    <t>09-08-2012 00:00:00</t>
  </si>
  <si>
    <t>28-04-2021 00:00:00</t>
  </si>
  <si>
    <t>26510614</t>
  </si>
  <si>
    <t>ОАО «Дорожная служба Иркутской области»</t>
  </si>
  <si>
    <t>3808166080</t>
  </si>
  <si>
    <t>380602001</t>
  </si>
  <si>
    <t>04-04-2007 00:00:00</t>
  </si>
  <si>
    <t>26356510</t>
  </si>
  <si>
    <t>ОАО Мясокомбинат "Иркутский "</t>
  </si>
  <si>
    <t>3807000999</t>
  </si>
  <si>
    <t>16-11-1992 00:00:00</t>
  </si>
  <si>
    <t>28875208</t>
  </si>
  <si>
    <t>ОГБОУ СПО "Тулунский аграрный техникум"</t>
  </si>
  <si>
    <t>3816004301</t>
  </si>
  <si>
    <t>26541080</t>
  </si>
  <si>
    <t>ОГБОУ СПО "Усольский аграрно-промышленный техникум"</t>
  </si>
  <si>
    <t>3840004091</t>
  </si>
  <si>
    <t>27-06-1994 00:00:00</t>
  </si>
  <si>
    <t>26356630</t>
  </si>
  <si>
    <t>ОГБУСО "Заларинский специальный дом - интернат для престарелых и инвалидов"</t>
  </si>
  <si>
    <t>3825001498</t>
  </si>
  <si>
    <t>01-10-2010 00:00:00</t>
  </si>
  <si>
    <t>30799521</t>
  </si>
  <si>
    <t>ОГБУСО "Ново-Ленинский дом-интернат для престарелых и инвалидов"</t>
  </si>
  <si>
    <t>3810016741</t>
  </si>
  <si>
    <t>16-06-2016 00:00:00</t>
  </si>
  <si>
    <t>26652552</t>
  </si>
  <si>
    <t>3838001696</t>
  </si>
  <si>
    <t>383801001</t>
  </si>
  <si>
    <t>23-12-1993 00:00:00</t>
  </si>
  <si>
    <t>26505314</t>
  </si>
  <si>
    <t>ОГУЭП "Облкоммунэнерго"</t>
  </si>
  <si>
    <t>3800000252</t>
  </si>
  <si>
    <t>25-05-1992 00:00:00</t>
  </si>
  <si>
    <t>26356478</t>
  </si>
  <si>
    <t>850601001</t>
  </si>
  <si>
    <t>27584857</t>
  </si>
  <si>
    <t>ООО  " ЮртКомХоз"</t>
  </si>
  <si>
    <t>3815011391</t>
  </si>
  <si>
    <t>01-03-2022 00:00:00</t>
  </si>
  <si>
    <t>30365354</t>
  </si>
  <si>
    <t>ООО  "Западный филиал"</t>
  </si>
  <si>
    <t>3816022124</t>
  </si>
  <si>
    <t>01-07-2015 00:00:00</t>
  </si>
  <si>
    <t>26755262</t>
  </si>
  <si>
    <t>ООО " УК "Сельтеплосети"</t>
  </si>
  <si>
    <t>3831003736</t>
  </si>
  <si>
    <t>383101001</t>
  </si>
  <si>
    <t>17-11-2004 00:00:00</t>
  </si>
  <si>
    <t>30941947</t>
  </si>
  <si>
    <t>ООО "АТК"</t>
  </si>
  <si>
    <t>3804999236</t>
  </si>
  <si>
    <t>27576871</t>
  </si>
  <si>
    <t>ООО "АЯН"</t>
  </si>
  <si>
    <t>3816012951</t>
  </si>
  <si>
    <t>22-09-2011 00:00:00</t>
  </si>
  <si>
    <t>31445540</t>
  </si>
  <si>
    <t>ООО "Акваресурс"</t>
  </si>
  <si>
    <t>3816031094</t>
  </si>
  <si>
    <t>21-04-2020 00:00:00</t>
  </si>
  <si>
    <t>31423652</t>
  </si>
  <si>
    <t>ООО "Акватроника"</t>
  </si>
  <si>
    <t>3814039122</t>
  </si>
  <si>
    <t>20-01-2020 00:00:00</t>
  </si>
  <si>
    <t>26510575</t>
  </si>
  <si>
    <t>ООО "АктивЭнерго"</t>
  </si>
  <si>
    <t>3808159809</t>
  </si>
  <si>
    <t>23-11-2007 00:00:00</t>
  </si>
  <si>
    <t>26579902</t>
  </si>
  <si>
    <t>ООО "Алексеевская РЭБ флота"</t>
  </si>
  <si>
    <t>3831004480</t>
  </si>
  <si>
    <t>10-06-2010 00:00:00</t>
  </si>
  <si>
    <t>28156244</t>
  </si>
  <si>
    <t>ООО "Альфа"</t>
  </si>
  <si>
    <t>3847000314</t>
  </si>
  <si>
    <t>29-03-2012 00:00:00</t>
  </si>
  <si>
    <t>27575096</t>
  </si>
  <si>
    <t>ООО "Аэропорт "Киренск"</t>
  </si>
  <si>
    <t>3811135205</t>
  </si>
  <si>
    <t>14-12-2009 00:00:00</t>
  </si>
  <si>
    <t>31191071</t>
  </si>
  <si>
    <t>ООО "Бадарма"</t>
  </si>
  <si>
    <t>3817048894</t>
  </si>
  <si>
    <t>31417272</t>
  </si>
  <si>
    <t>ООО "Байкальская энергетическая компания"</t>
  </si>
  <si>
    <t>3808229774</t>
  </si>
  <si>
    <t>27-05-2013 00:00:00</t>
  </si>
  <si>
    <t>31387709</t>
  </si>
  <si>
    <t>ООО "Байкальское коммунальное предприятие"</t>
  </si>
  <si>
    <t>3810079692</t>
  </si>
  <si>
    <t>19-04-2019 00:00:00</t>
  </si>
  <si>
    <t>31256338</t>
  </si>
  <si>
    <t>ООО "Барс"</t>
  </si>
  <si>
    <t>3814023355</t>
  </si>
  <si>
    <t>22-05-2015 00:00:00</t>
  </si>
  <si>
    <t>26755119</t>
  </si>
  <si>
    <t>ООО "Бирюса+"</t>
  </si>
  <si>
    <t>3818012883</t>
  </si>
  <si>
    <t>29-06-2009 00:00:00</t>
  </si>
  <si>
    <t>30902322</t>
  </si>
  <si>
    <t>ООО "ВАГА"</t>
  </si>
  <si>
    <t>3817045558</t>
  </si>
  <si>
    <t>01-01-2016 00:00:00</t>
  </si>
  <si>
    <t>15-07-2021 00:00:00</t>
  </si>
  <si>
    <t>27325728</t>
  </si>
  <si>
    <t>ООО "Водоканал"</t>
  </si>
  <si>
    <t>3806002320</t>
  </si>
  <si>
    <t>380601001</t>
  </si>
  <si>
    <t>31-08-2005 00:00:00</t>
  </si>
  <si>
    <t>30842597</t>
  </si>
  <si>
    <t>ООО "Водолей Профи"</t>
  </si>
  <si>
    <t>3849058479</t>
  </si>
  <si>
    <t>14-04-2016 00:00:00</t>
  </si>
  <si>
    <t>28275026</t>
  </si>
  <si>
    <t>ООО "ГАЗОМАРКЕТ"</t>
  </si>
  <si>
    <t>3827033431</t>
  </si>
  <si>
    <t>02-10-2009 00:00:00</t>
  </si>
  <si>
    <t>31222472</t>
  </si>
  <si>
    <t>ООО "ДАГАЗ"</t>
  </si>
  <si>
    <t>3811456054</t>
  </si>
  <si>
    <t>11-07-2018 00:00:00</t>
  </si>
  <si>
    <t>26356616</t>
  </si>
  <si>
    <t>ООО "ЖКХ Прибрежный"</t>
  </si>
  <si>
    <t>3823019330</t>
  </si>
  <si>
    <t>27-07-2006 00:00:00</t>
  </si>
  <si>
    <t>30812025</t>
  </si>
  <si>
    <t>ООО "ЖКХ"</t>
  </si>
  <si>
    <t>3849057531</t>
  </si>
  <si>
    <t>31090913</t>
  </si>
  <si>
    <t>3851019533</t>
  </si>
  <si>
    <t>27-04-2017 00:00:00</t>
  </si>
  <si>
    <t>31255094</t>
  </si>
  <si>
    <t>ООО "ЖКХ-2018"</t>
  </si>
  <si>
    <t>3817049538</t>
  </si>
  <si>
    <t>24-09-2018 00:00:00</t>
  </si>
  <si>
    <t>27439797</t>
  </si>
  <si>
    <t>ООО "ЖЭУ" Химки"</t>
  </si>
  <si>
    <t>3834011904</t>
  </si>
  <si>
    <t>02-06-2006 00:00:00</t>
  </si>
  <si>
    <t>30798461</t>
  </si>
  <si>
    <t>ООО "Зиминская СПМК</t>
  </si>
  <si>
    <t>3814013967</t>
  </si>
  <si>
    <t>381401100</t>
  </si>
  <si>
    <t>21-05-2016 00:00:00</t>
  </si>
  <si>
    <t>31415076</t>
  </si>
  <si>
    <t>ООО "ИТСК"</t>
  </si>
  <si>
    <t>3812525832</t>
  </si>
  <si>
    <t>381201001</t>
  </si>
  <si>
    <t>12-12-2018 00:00:00</t>
  </si>
  <si>
    <t>30375249</t>
  </si>
  <si>
    <t>ООО "Игнино"</t>
  </si>
  <si>
    <t>3814019550</t>
  </si>
  <si>
    <t>28-11-2014 00:00:00</t>
  </si>
  <si>
    <t>31237417</t>
  </si>
  <si>
    <t>ООО "ИнвестЭнерго"</t>
  </si>
  <si>
    <t>3818048777</t>
  </si>
  <si>
    <t>30-05-2018 00:00:00</t>
  </si>
  <si>
    <t>26510599</t>
  </si>
  <si>
    <t>ООО "Иркутская Энергосбытовая компания"</t>
  </si>
  <si>
    <t>3808166404</t>
  </si>
  <si>
    <t>26356515</t>
  </si>
  <si>
    <t>ООО "Иркутский промкомбинат Облпотребсоюза"</t>
  </si>
  <si>
    <t>3808054066</t>
  </si>
  <si>
    <t>16-06-1999 00:00:00</t>
  </si>
  <si>
    <t>31057141</t>
  </si>
  <si>
    <t>ООО "ККС"</t>
  </si>
  <si>
    <t>3811451955</t>
  </si>
  <si>
    <t>27-12-2017 00:00:00</t>
  </si>
  <si>
    <t>31552090</t>
  </si>
  <si>
    <t>ООО "КМК Биоресурс"</t>
  </si>
  <si>
    <t>3818051530</t>
  </si>
  <si>
    <t>24-08-2021 00:00:00</t>
  </si>
  <si>
    <t>30799512</t>
  </si>
  <si>
    <t>ООО "КМК-Энерго"</t>
  </si>
  <si>
    <t>3811433321</t>
  </si>
  <si>
    <t>30857962</t>
  </si>
  <si>
    <t>ООО "КТ-РЕСУРС"</t>
  </si>
  <si>
    <t>3808195620</t>
  </si>
  <si>
    <t>28966207</t>
  </si>
  <si>
    <t>ООО "КУК ЖКХ-2"</t>
  </si>
  <si>
    <t>3811170143</t>
  </si>
  <si>
    <t>31-07-2013 00:00:00</t>
  </si>
  <si>
    <t>26-04-2021 00:00:00</t>
  </si>
  <si>
    <t>28855799</t>
  </si>
  <si>
    <t>ООО "КиренскТеплоРесурс"</t>
  </si>
  <si>
    <t>3818029213</t>
  </si>
  <si>
    <t>27666486</t>
  </si>
  <si>
    <t>ООО "Кобляковское"</t>
  </si>
  <si>
    <t>3823034064</t>
  </si>
  <si>
    <t>02-08-2011 00:00:00</t>
  </si>
  <si>
    <t>31544095</t>
  </si>
  <si>
    <t>ООО "Коммунальные системы города Тулуна"</t>
  </si>
  <si>
    <t>3816028260</t>
  </si>
  <si>
    <t>27-03-2017 00:00:00</t>
  </si>
  <si>
    <t>26356681</t>
  </si>
  <si>
    <t>ООО "Коммунальщик"</t>
  </si>
  <si>
    <t>3834012182</t>
  </si>
  <si>
    <t>07-08-2006 00:00:00</t>
  </si>
  <si>
    <t>26356522</t>
  </si>
  <si>
    <t>3808069986</t>
  </si>
  <si>
    <t>381643001</t>
  </si>
  <si>
    <t>24-12-2009 00:00:00</t>
  </si>
  <si>
    <t>31206546</t>
  </si>
  <si>
    <t>ООО "Комплекс коммунальных систем"</t>
  </si>
  <si>
    <t>3810075070</t>
  </si>
  <si>
    <t>27-04-2018 00:00:00</t>
  </si>
  <si>
    <t>31468654</t>
  </si>
  <si>
    <t>ООО "Комфорт"</t>
  </si>
  <si>
    <t>3805735420</t>
  </si>
  <si>
    <t>08-08-2020 00:00:00</t>
  </si>
  <si>
    <t>31380707</t>
  </si>
  <si>
    <t>ООО "Комфорт-Сити"</t>
  </si>
  <si>
    <t>3814038721</t>
  </si>
  <si>
    <t>01-01-2020 00:00:00</t>
  </si>
  <si>
    <t>30870364</t>
  </si>
  <si>
    <t>ООО "Кровтэкс"</t>
  </si>
  <si>
    <t>2452026311</t>
  </si>
  <si>
    <t>245201001</t>
  </si>
  <si>
    <t>31475437</t>
  </si>
  <si>
    <t>ООО "Куйтунское ЖКХ"</t>
  </si>
  <si>
    <t>3814038591</t>
  </si>
  <si>
    <t>20-03-2020 00:00:00</t>
  </si>
  <si>
    <t>31459511</t>
  </si>
  <si>
    <t>ООО "Ленатеплоинвест"</t>
  </si>
  <si>
    <t>3818043176</t>
  </si>
  <si>
    <t>21-07-2015 00:00:00</t>
  </si>
  <si>
    <t>28456111</t>
  </si>
  <si>
    <t>ООО "Ленская тепловая компания"</t>
  </si>
  <si>
    <t>3811170496</t>
  </si>
  <si>
    <t>12-08-2013 00:00:00</t>
  </si>
  <si>
    <t>26541751</t>
  </si>
  <si>
    <t>ООО "Лесогорская Котельная"</t>
  </si>
  <si>
    <t>3815014586</t>
  </si>
  <si>
    <t>27576895</t>
  </si>
  <si>
    <t>ООО "Лессиб"</t>
  </si>
  <si>
    <t>3827022207</t>
  </si>
  <si>
    <t>06-06-2006 00:00:00</t>
  </si>
  <si>
    <t>26647667</t>
  </si>
  <si>
    <t>ООО "МАЯК"</t>
  </si>
  <si>
    <t>3815015660</t>
  </si>
  <si>
    <t>25-05-2010 00:00:00</t>
  </si>
  <si>
    <t>31100256</t>
  </si>
  <si>
    <t>ООО "МБА-Теплоэнерго"</t>
  </si>
  <si>
    <t>3814034685</t>
  </si>
  <si>
    <t>28982002</t>
  </si>
  <si>
    <t>ООО "МКС"</t>
  </si>
  <si>
    <t>3811008870</t>
  </si>
  <si>
    <t>30432000</t>
  </si>
  <si>
    <t>ООО "МПКК"</t>
  </si>
  <si>
    <t>3802017195</t>
  </si>
  <si>
    <t>24-06-2015 00:00:00</t>
  </si>
  <si>
    <t>28891155</t>
  </si>
  <si>
    <t>ООО "Мегаполис"</t>
  </si>
  <si>
    <t>3801105265</t>
  </si>
  <si>
    <t>30838049</t>
  </si>
  <si>
    <t>ООО "Надежда"</t>
  </si>
  <si>
    <t>3808194539</t>
  </si>
  <si>
    <t>07-04-2016 00:00:00</t>
  </si>
  <si>
    <t>28504015</t>
  </si>
  <si>
    <t>ООО "Нижнеудинское коммунальное управление"</t>
  </si>
  <si>
    <t>3816016378</t>
  </si>
  <si>
    <t>14-11-2013 00:00:00</t>
  </si>
  <si>
    <t>31330016</t>
  </si>
  <si>
    <t>ООО "ОВУК"</t>
  </si>
  <si>
    <t>3847000762</t>
  </si>
  <si>
    <t>04-12-2013 00:00:00</t>
  </si>
  <si>
    <t>27544180</t>
  </si>
  <si>
    <t>ООО "ОКТАН Восток Генерация"</t>
  </si>
  <si>
    <t>3812127623</t>
  </si>
  <si>
    <t>07-05-2010 00:00:00</t>
  </si>
  <si>
    <t>30858627</t>
  </si>
  <si>
    <t>ООО "ОКХ"</t>
  </si>
  <si>
    <t>3811437750</t>
  </si>
  <si>
    <t>26-08-2016 00:00:00</t>
  </si>
  <si>
    <t>29648317</t>
  </si>
  <si>
    <t>ООО "Окружные коммунальные системы"</t>
  </si>
  <si>
    <t>3849036789</t>
  </si>
  <si>
    <t>23-06-2014 00:00:00</t>
  </si>
  <si>
    <t>31245038</t>
  </si>
  <si>
    <t>ООО "ПБТР"</t>
  </si>
  <si>
    <t>3805731827</t>
  </si>
  <si>
    <t>29-01-2018 00:00:00</t>
  </si>
  <si>
    <t>31464006</t>
  </si>
  <si>
    <t>ООО "Парабель-2020"</t>
  </si>
  <si>
    <t>3817050396</t>
  </si>
  <si>
    <t>30-01-2020 00:00:00</t>
  </si>
  <si>
    <t>26535952</t>
  </si>
  <si>
    <t>ООО "Парус"</t>
  </si>
  <si>
    <t>3804021655</t>
  </si>
  <si>
    <t>05-07-1999 00:00:00</t>
  </si>
  <si>
    <t>26768105</t>
  </si>
  <si>
    <t>ООО "Пионерский ЛПХ"</t>
  </si>
  <si>
    <t>3844004222</t>
  </si>
  <si>
    <t>26-03-2001 00:00:00</t>
  </si>
  <si>
    <t>26372442</t>
  </si>
  <si>
    <t>ООО "Пламя"</t>
  </si>
  <si>
    <t>3818022377</t>
  </si>
  <si>
    <t>28-06-2007 00:00:00</t>
  </si>
  <si>
    <t>04-03-2022 00:00:00</t>
  </si>
  <si>
    <t>28858625</t>
  </si>
  <si>
    <t>ООО "Правобережный"</t>
  </si>
  <si>
    <t>3804044211</t>
  </si>
  <si>
    <t>26372433</t>
  </si>
  <si>
    <t>ООО "Прогресс-сервис"</t>
  </si>
  <si>
    <t>3818026692</t>
  </si>
  <si>
    <t>16-10-2009 00:00:00</t>
  </si>
  <si>
    <t>31064806</t>
  </si>
  <si>
    <t>ООО "РГК"</t>
  </si>
  <si>
    <t>3805731979</t>
  </si>
  <si>
    <t>23-11-2017 00:00:00</t>
  </si>
  <si>
    <t>31423809</t>
  </si>
  <si>
    <t>ООО "РОСТ"</t>
  </si>
  <si>
    <t>3817050036</t>
  </si>
  <si>
    <t>03-06-2019 00:00:00</t>
  </si>
  <si>
    <t>31506961</t>
  </si>
  <si>
    <t>ООО "Ресурс"</t>
  </si>
  <si>
    <t>3816032690</t>
  </si>
  <si>
    <t>09-02-2021 00:00:00</t>
  </si>
  <si>
    <t>31023716</t>
  </si>
  <si>
    <t>3817048196</t>
  </si>
  <si>
    <t>21-04-2017 00:00:00</t>
  </si>
  <si>
    <t>27545725</t>
  </si>
  <si>
    <t>3834015560</t>
  </si>
  <si>
    <t>29-06-2011 00:00:00</t>
  </si>
  <si>
    <t>30388723</t>
  </si>
  <si>
    <t>ООО "Речушка"</t>
  </si>
  <si>
    <t>3834014422</t>
  </si>
  <si>
    <t>30871832</t>
  </si>
  <si>
    <t>ООО "САВт"</t>
  </si>
  <si>
    <t>3810312349</t>
  </si>
  <si>
    <t>01-11-2016 00:00:00</t>
  </si>
  <si>
    <t>05-05-2021 00:00:00</t>
  </si>
  <si>
    <t>28046239</t>
  </si>
  <si>
    <t>ООО "СП СЭЛ-Тайрику"</t>
  </si>
  <si>
    <t>3808095143</t>
  </si>
  <si>
    <t>29-08-2003 00:00:00</t>
  </si>
  <si>
    <t>30845338</t>
  </si>
  <si>
    <t>ООО "СТЭК"</t>
  </si>
  <si>
    <t>3808195596</t>
  </si>
  <si>
    <t>28-06-2016 00:00:00</t>
  </si>
  <si>
    <t>30983949</t>
  </si>
  <si>
    <t>ООО "СТЭК-М"</t>
  </si>
  <si>
    <t>3808199819</t>
  </si>
  <si>
    <t>12-05-2017 00:00:00</t>
  </si>
  <si>
    <t>26372459</t>
  </si>
  <si>
    <t>ООО "Светлана"</t>
  </si>
  <si>
    <t>3823017502</t>
  </si>
  <si>
    <t>07-07-2005 00:00:00</t>
  </si>
  <si>
    <t>31402917</t>
  </si>
  <si>
    <t>ООО "Сервис Плюс"</t>
  </si>
  <si>
    <t>3816028172</t>
  </si>
  <si>
    <t>21-02-2017 00:00:00</t>
  </si>
  <si>
    <t>30359920</t>
  </si>
  <si>
    <t>ООО "Сервис"</t>
  </si>
  <si>
    <t>3808189673</t>
  </si>
  <si>
    <t>21-04-2015 00:00:00</t>
  </si>
  <si>
    <t>26372405</t>
  </si>
  <si>
    <t>ООО "Сетевая компания "Иркут"</t>
  </si>
  <si>
    <t>3810035487</t>
  </si>
  <si>
    <t>28-05-2004 00:00:00</t>
  </si>
  <si>
    <t>30380951</t>
  </si>
  <si>
    <t>ООО "Сетевая компания Селенит"</t>
  </si>
  <si>
    <t>3808237782</t>
  </si>
  <si>
    <t>07-08-2014 00:00:00</t>
  </si>
  <si>
    <t>27573731</t>
  </si>
  <si>
    <t>ООО "СибТеплоСервис"</t>
  </si>
  <si>
    <t>3814016950</t>
  </si>
  <si>
    <t>14-01-2011 00:00:00</t>
  </si>
  <si>
    <t>30354079</t>
  </si>
  <si>
    <t>ООО "Слюдянское"</t>
  </si>
  <si>
    <t>3810058290</t>
  </si>
  <si>
    <t>26-05-2015 00:00:00</t>
  </si>
  <si>
    <t>31552100</t>
  </si>
  <si>
    <t>ООО "Спецстрой"</t>
  </si>
  <si>
    <t>3811468726</t>
  </si>
  <si>
    <t>10-04-2021 00:00:00</t>
  </si>
  <si>
    <t>26552023</t>
  </si>
  <si>
    <t>ООО "Стимул"</t>
  </si>
  <si>
    <t>3818024945</t>
  </si>
  <si>
    <t>27544200</t>
  </si>
  <si>
    <t>3834015507</t>
  </si>
  <si>
    <t>18-05-2011 00:00:00</t>
  </si>
  <si>
    <t>30943447</t>
  </si>
  <si>
    <t>ООО "Стройматериалы"</t>
  </si>
  <si>
    <t>3810035864</t>
  </si>
  <si>
    <t>22-08-2017 00:00:00</t>
  </si>
  <si>
    <t>26356541</t>
  </si>
  <si>
    <t>ООО "Стройсервис"</t>
  </si>
  <si>
    <t>3810340709</t>
  </si>
  <si>
    <t>06-11-2014 00:00:00</t>
  </si>
  <si>
    <t>07-05-2021 00:00:00</t>
  </si>
  <si>
    <t>28903352</t>
  </si>
  <si>
    <t>ООО "ТЕПЛОСЕРВИС"</t>
  </si>
  <si>
    <t>3834016606</t>
  </si>
  <si>
    <t>25-06-2014 00:00:00</t>
  </si>
  <si>
    <t>28966192</t>
  </si>
  <si>
    <t>ООО "ТЕХНОКОМ"</t>
  </si>
  <si>
    <t>3811181360</t>
  </si>
  <si>
    <t>22-07-2014 00:00:00</t>
  </si>
  <si>
    <t>31358956</t>
  </si>
  <si>
    <t>ООО "ТСК Ольхон"</t>
  </si>
  <si>
    <t>3836005141</t>
  </si>
  <si>
    <t>383601001</t>
  </si>
  <si>
    <t>14-11-2019 00:00:00</t>
  </si>
  <si>
    <t>30867640</t>
  </si>
  <si>
    <t>ООО "ТЭТК"</t>
  </si>
  <si>
    <t>3851017487</t>
  </si>
  <si>
    <t>04-05-2016 00:00:00</t>
  </si>
  <si>
    <t>26448165</t>
  </si>
  <si>
    <t>ООО "Тайга"</t>
  </si>
  <si>
    <t>3835040584</t>
  </si>
  <si>
    <t>383501001</t>
  </si>
  <si>
    <t>11-11-2002 00:00:00</t>
  </si>
  <si>
    <t>31460336</t>
  </si>
  <si>
    <t>ООО "Тепло плюс"</t>
  </si>
  <si>
    <t>3817049707</t>
  </si>
  <si>
    <t>27868957</t>
  </si>
  <si>
    <t>ООО "ТеплоВодоРесурс"</t>
  </si>
  <si>
    <t>3802013391</t>
  </si>
  <si>
    <t>27-04-2012 00:00:00</t>
  </si>
  <si>
    <t>30933991</t>
  </si>
  <si>
    <t>ООО "ТеплоМиг"</t>
  </si>
  <si>
    <t>3817047837</t>
  </si>
  <si>
    <t>12-12-2016 00:00:00</t>
  </si>
  <si>
    <t>31357240</t>
  </si>
  <si>
    <t>ООО "ТеплоРесурс"</t>
  </si>
  <si>
    <t>3849064183</t>
  </si>
  <si>
    <t>28421967</t>
  </si>
  <si>
    <t>ООО "ТеплоСервис"</t>
  </si>
  <si>
    <t>3851999064</t>
  </si>
  <si>
    <t>12-04-2013 00:00:00</t>
  </si>
  <si>
    <t>14-03-2022 00:00:00</t>
  </si>
  <si>
    <t>31359348</t>
  </si>
  <si>
    <t>3816031263</t>
  </si>
  <si>
    <t>22-11-2019 00:00:00</t>
  </si>
  <si>
    <t>28878932</t>
  </si>
  <si>
    <t>ООО "ТеплоСнаб"</t>
  </si>
  <si>
    <t>3847000610</t>
  </si>
  <si>
    <t>30990003</t>
  </si>
  <si>
    <t>ООО "Тепловик +"</t>
  </si>
  <si>
    <t>3827054209</t>
  </si>
  <si>
    <t>17-07-2017 00:00:00</t>
  </si>
  <si>
    <t>27507323</t>
  </si>
  <si>
    <t>ООО "Тепловик"</t>
  </si>
  <si>
    <t>3827038077</t>
  </si>
  <si>
    <t>05-09-2011 00:00:00</t>
  </si>
  <si>
    <t>15-03-2022 00:00:00</t>
  </si>
  <si>
    <t>26356507</t>
  </si>
  <si>
    <t>3806002376</t>
  </si>
  <si>
    <t>01-01-2005 00:00:00</t>
  </si>
  <si>
    <t>30857863</t>
  </si>
  <si>
    <t>3814031772</t>
  </si>
  <si>
    <t>30382397</t>
  </si>
  <si>
    <t>ООО "Тепловодосбыт"</t>
  </si>
  <si>
    <t>3851999346</t>
  </si>
  <si>
    <t>24-05-2013 00:00:00</t>
  </si>
  <si>
    <t>31237450</t>
  </si>
  <si>
    <t>ООО "Тепловодснаб"</t>
  </si>
  <si>
    <t>3818048287</t>
  </si>
  <si>
    <t>21-09-2017 00:00:00</t>
  </si>
  <si>
    <t>30417751</t>
  </si>
  <si>
    <t>ООО "Тепловые сети"</t>
  </si>
  <si>
    <t>2452040490</t>
  </si>
  <si>
    <t>380545001</t>
  </si>
  <si>
    <t>15-10-2015 00:00:00</t>
  </si>
  <si>
    <t>26353589</t>
  </si>
  <si>
    <t>3820011982</t>
  </si>
  <si>
    <t>18-01-2007 00:00:00</t>
  </si>
  <si>
    <t>30857845</t>
  </si>
  <si>
    <t>ООО "Теплоисток"</t>
  </si>
  <si>
    <t>3805729899</t>
  </si>
  <si>
    <t>31472334</t>
  </si>
  <si>
    <t>ООО "Теплоком"</t>
  </si>
  <si>
    <t>3805735540</t>
  </si>
  <si>
    <t>30-10-2020 00:00:00</t>
  </si>
  <si>
    <t>26510847</t>
  </si>
  <si>
    <t>ООО "Тепломонтаж-С"</t>
  </si>
  <si>
    <t>3816010263</t>
  </si>
  <si>
    <t>28-01-2009 00:00:00</t>
  </si>
  <si>
    <t>31298393</t>
  </si>
  <si>
    <t>ООО "Теплосервис"</t>
  </si>
  <si>
    <t>3814037622</t>
  </si>
  <si>
    <t>13-09-2018 00:00:00</t>
  </si>
  <si>
    <t>27630270</t>
  </si>
  <si>
    <t>3816007359</t>
  </si>
  <si>
    <t>07-04-2005 00:00:00</t>
  </si>
  <si>
    <t>28074647</t>
  </si>
  <si>
    <t>3816013881</t>
  </si>
  <si>
    <t>17-05-2012 00:00:00</t>
  </si>
  <si>
    <t>28821935</t>
  </si>
  <si>
    <t>3818025353</t>
  </si>
  <si>
    <t>28069472</t>
  </si>
  <si>
    <t>ООО "Теплоснабжающая Компания п. Качуг"</t>
  </si>
  <si>
    <t>3827038408</t>
  </si>
  <si>
    <t>25-10-2011 00:00:00</t>
  </si>
  <si>
    <t>30959177</t>
  </si>
  <si>
    <t>ООО "Теплоснабжение"</t>
  </si>
  <si>
    <t>3810070548</t>
  </si>
  <si>
    <t>28830472</t>
  </si>
  <si>
    <t>3810334342</t>
  </si>
  <si>
    <t>19-11-2013 00:00:00</t>
  </si>
  <si>
    <t>30994863</t>
  </si>
  <si>
    <t>3818048061</t>
  </si>
  <si>
    <t>17-05-2017 00:00:00</t>
  </si>
  <si>
    <t>28485283</t>
  </si>
  <si>
    <t>ООО "Теплоэнерго"</t>
  </si>
  <si>
    <t>3851999353</t>
  </si>
  <si>
    <t>26353587</t>
  </si>
  <si>
    <t>ООО "Теплоэнергосервис"</t>
  </si>
  <si>
    <t>3820012880</t>
  </si>
  <si>
    <t>382001001</t>
  </si>
  <si>
    <t>21-01-2008 00:00:00</t>
  </si>
  <si>
    <t>15-01-2021 00:00:00</t>
  </si>
  <si>
    <t>28871736</t>
  </si>
  <si>
    <t>ООО "ТрансТехРесурс"</t>
  </si>
  <si>
    <t>3816014476</t>
  </si>
  <si>
    <t>05-10-2012 00:00:00</t>
  </si>
  <si>
    <t>31030680</t>
  </si>
  <si>
    <t>ООО "Тубинский"</t>
  </si>
  <si>
    <t>3817048573</t>
  </si>
  <si>
    <t>09-10-2017 00:00:00</t>
  </si>
  <si>
    <t>27522005</t>
  </si>
  <si>
    <t>ООО "Тыретские инженерные сети"</t>
  </si>
  <si>
    <t>3814016968</t>
  </si>
  <si>
    <t>15-06-2011 00:00:00</t>
  </si>
  <si>
    <t>26755257</t>
  </si>
  <si>
    <t>ООО "УК " Энергия"</t>
  </si>
  <si>
    <t>3831004169</t>
  </si>
  <si>
    <t>29-12-2005 00:00:00</t>
  </si>
  <si>
    <t>26356661</t>
  </si>
  <si>
    <t>ООО "УК "Тепло-Центр"</t>
  </si>
  <si>
    <t>3831000220</t>
  </si>
  <si>
    <t>26766132</t>
  </si>
  <si>
    <t>ООО "УК "Ушаковская"</t>
  </si>
  <si>
    <t>3827034065</t>
  </si>
  <si>
    <t>19-01-2010 00:00:00</t>
  </si>
  <si>
    <t>27438168</t>
  </si>
  <si>
    <t>ООО "УК ЖКХ Новоилимск"</t>
  </si>
  <si>
    <t>3834015458</t>
  </si>
  <si>
    <t>26356667</t>
  </si>
  <si>
    <t>ООО "УК Терминал"</t>
  </si>
  <si>
    <t>3831004176</t>
  </si>
  <si>
    <t>18-01-2006 00:00:00</t>
  </si>
  <si>
    <t>15-02-2022 00:00:00</t>
  </si>
  <si>
    <t>31225695</t>
  </si>
  <si>
    <t>ООО "УКС"</t>
  </si>
  <si>
    <t>3810062522</t>
  </si>
  <si>
    <t>18-02-2016 00:00:00</t>
  </si>
  <si>
    <t>30904230</t>
  </si>
  <si>
    <t>ООО "Управление жилищно-коммунальными системами"</t>
  </si>
  <si>
    <t>3810064110</t>
  </si>
  <si>
    <t>13-05-2016 00:00:00</t>
  </si>
  <si>
    <t>30353196</t>
  </si>
  <si>
    <t>3810341244</t>
  </si>
  <si>
    <t>03-12-2014 00:00:00</t>
  </si>
  <si>
    <t>26539706</t>
  </si>
  <si>
    <t>ООО "Управляющая компания "Жилищная инициатива"</t>
  </si>
  <si>
    <t>8501006671</t>
  </si>
  <si>
    <t>08-06-2007 00:00:00</t>
  </si>
  <si>
    <t>26505645</t>
  </si>
  <si>
    <t>ООО "Усольехимпром"</t>
  </si>
  <si>
    <t>3819013576</t>
  </si>
  <si>
    <t>381950001</t>
  </si>
  <si>
    <t>22-10-2021 00:00:00</t>
  </si>
  <si>
    <t>26356477</t>
  </si>
  <si>
    <t>ООО "Усть-Кутские тепловые сети и котельные"</t>
  </si>
  <si>
    <t>3818025152</t>
  </si>
  <si>
    <t>30-12-2008 00:00:00</t>
  </si>
  <si>
    <t>26380046</t>
  </si>
  <si>
    <t>ООО "Утес"</t>
  </si>
  <si>
    <t>3851006005</t>
  </si>
  <si>
    <t>19-04-2012 00:00:00</t>
  </si>
  <si>
    <t>02-11-2021 00:00:00</t>
  </si>
  <si>
    <t>26555200</t>
  </si>
  <si>
    <t>ООО "Ушаковская"</t>
  </si>
  <si>
    <t>3827026265</t>
  </si>
  <si>
    <t>24-10-2007 00:00:00</t>
  </si>
  <si>
    <t>31319473</t>
  </si>
  <si>
    <t>ООО "ФИНКОМ"</t>
  </si>
  <si>
    <t>3805732644</t>
  </si>
  <si>
    <t>03-04-2018 00:00:00</t>
  </si>
  <si>
    <t>31235244</t>
  </si>
  <si>
    <t>ООО "Факел"</t>
  </si>
  <si>
    <t>3851020017</t>
  </si>
  <si>
    <t>18-07-2017 00:00:00</t>
  </si>
  <si>
    <t>31552113</t>
  </si>
  <si>
    <t>ООО "Факел+"</t>
  </si>
  <si>
    <t>3851024460</t>
  </si>
  <si>
    <t>11-11-2019 00:00:00</t>
  </si>
  <si>
    <t>30907259</t>
  </si>
  <si>
    <t>ООО "ХОРС"</t>
  </si>
  <si>
    <t>3804999116</t>
  </si>
  <si>
    <t>20-04-2017 00:00:00</t>
  </si>
  <si>
    <t>31508135</t>
  </si>
  <si>
    <t>ООО "Центр Обеспечения Ресурсами"</t>
  </si>
  <si>
    <t>3817051047</t>
  </si>
  <si>
    <t>26-03-2021 00:00:00</t>
  </si>
  <si>
    <t>27113700</t>
  </si>
  <si>
    <t>ООО "Централизованная Энергоремонтная фирма"</t>
  </si>
  <si>
    <t>3827016115</t>
  </si>
  <si>
    <t>19-05-2003 00:00:00</t>
  </si>
  <si>
    <t>26648801</t>
  </si>
  <si>
    <t>ООО "Центральная котельная"</t>
  </si>
  <si>
    <t>3808092150</t>
  </si>
  <si>
    <t>21-10-2010 00:00:00</t>
  </si>
  <si>
    <t>26353588</t>
  </si>
  <si>
    <t>3820012009</t>
  </si>
  <si>
    <t>22-01-2007 00:00:00</t>
  </si>
  <si>
    <t>30882285</t>
  </si>
  <si>
    <t>ООО "Чистые Ключи"</t>
  </si>
  <si>
    <t>3827051906</t>
  </si>
  <si>
    <t>16-08-2016 00:00:00</t>
  </si>
  <si>
    <t>28816300</t>
  </si>
  <si>
    <t>ООО "Чунская котельная"</t>
  </si>
  <si>
    <t>3816017036</t>
  </si>
  <si>
    <t>26-02-2014 00:00:00</t>
  </si>
  <si>
    <t>30878797</t>
  </si>
  <si>
    <t>ООО "ЭКСПЛУАТАЦИОННАЯ ЭНЕРГЕТИЧЕСКАЯ КОМПАНИЯ"</t>
  </si>
  <si>
    <t>3851009292</t>
  </si>
  <si>
    <t>19-11-2015 00:00:00</t>
  </si>
  <si>
    <t>12-05-2021 00:00:00</t>
  </si>
  <si>
    <t>27576843</t>
  </si>
  <si>
    <t>ООО "Элит"</t>
  </si>
  <si>
    <t>3834015472</t>
  </si>
  <si>
    <t>19-04-2011 00:00:00</t>
  </si>
  <si>
    <t>30383827</t>
  </si>
  <si>
    <t>ООО "ЭнерПро"</t>
  </si>
  <si>
    <t>3801127981</t>
  </si>
  <si>
    <t>28083814</t>
  </si>
  <si>
    <t>ООО "Энергия"</t>
  </si>
  <si>
    <t>3818030498</t>
  </si>
  <si>
    <t>10-08-2012 00:00:00</t>
  </si>
  <si>
    <t>31362941</t>
  </si>
  <si>
    <t>ООО "Энергомонтажком"</t>
  </si>
  <si>
    <t>3814038432</t>
  </si>
  <si>
    <t>12-12-2019 00:00:00</t>
  </si>
  <si>
    <t>26372414</t>
  </si>
  <si>
    <t>ООО "Энергопром"</t>
  </si>
  <si>
    <t>3815012645</t>
  </si>
  <si>
    <t>26-09-2007 00:00:00</t>
  </si>
  <si>
    <t>26537801</t>
  </si>
  <si>
    <t>ООО "Энергоресурс"</t>
  </si>
  <si>
    <t>3804044229</t>
  </si>
  <si>
    <t>05-06-2009 00:00:00</t>
  </si>
  <si>
    <t>28461970</t>
  </si>
  <si>
    <t>ООО "Энергосфера-Иркутск"</t>
  </si>
  <si>
    <t>3818031413</t>
  </si>
  <si>
    <t>10-06-2013 00:00:00</t>
  </si>
  <si>
    <t>28829498</t>
  </si>
  <si>
    <t>ООО "Южнобайкальское"</t>
  </si>
  <si>
    <t>3848006527</t>
  </si>
  <si>
    <t>26510610</t>
  </si>
  <si>
    <t>ООО «Зиматеплоэнерго»</t>
  </si>
  <si>
    <t>3806002489</t>
  </si>
  <si>
    <t>14-12-2005 00:00:00</t>
  </si>
  <si>
    <t>27580351</t>
  </si>
  <si>
    <t>ООО «Инвестиционно-сетевая компания «Зодиак Плюс»</t>
  </si>
  <si>
    <t>3811152680</t>
  </si>
  <si>
    <t>31221189</t>
  </si>
  <si>
    <t>ООО «ТЕПЛОВАЯ КОМПАНИЯ»</t>
  </si>
  <si>
    <t>3808195483</t>
  </si>
  <si>
    <t>01-09-2018 00:00:00</t>
  </si>
  <si>
    <t>30375213</t>
  </si>
  <si>
    <t>ООО «Тесла»</t>
  </si>
  <si>
    <t>3849012763</t>
  </si>
  <si>
    <t>09-12-2011 00:00:00</t>
  </si>
  <si>
    <t>13-01-2022 00:00:00</t>
  </si>
  <si>
    <t>30380999</t>
  </si>
  <si>
    <t>ООО «УСОЛЬСКОЕ КОММУНАЛЬНОЕ УПРАВЛЕНИЕ»</t>
  </si>
  <si>
    <t>3851992774</t>
  </si>
  <si>
    <t>23-12-2013 00:00:00</t>
  </si>
  <si>
    <t>26531538</t>
  </si>
  <si>
    <t>ООО «Универсал Эко»</t>
  </si>
  <si>
    <t>3805701808</t>
  </si>
  <si>
    <t>04-02-2005 00:00:00</t>
  </si>
  <si>
    <t>26516959</t>
  </si>
  <si>
    <t>ООО «Электрические котельные»</t>
  </si>
  <si>
    <t>3834013193</t>
  </si>
  <si>
    <t>29-10-2007 00:00:00</t>
  </si>
  <si>
    <t>26531463</t>
  </si>
  <si>
    <t>ООО «Энергия»</t>
  </si>
  <si>
    <t>3806004292</t>
  </si>
  <si>
    <t>10-10-2006 00:00:00</t>
  </si>
  <si>
    <t>26439660</t>
  </si>
  <si>
    <t>ООО ЖКХ "Большеокинское"</t>
  </si>
  <si>
    <t>3823031024</t>
  </si>
  <si>
    <t>05-10-2007 00:00:00</t>
  </si>
  <si>
    <t>10-09-2021 00:00:00</t>
  </si>
  <si>
    <t>30381347</t>
  </si>
  <si>
    <t>ООО СК "Авангард"</t>
  </si>
  <si>
    <t>3812101248</t>
  </si>
  <si>
    <t>14-01-2008 00:00:00</t>
  </si>
  <si>
    <t>30857841</t>
  </si>
  <si>
    <t>ООО СК "Ресурс Транзит"</t>
  </si>
  <si>
    <t>3811434389</t>
  </si>
  <si>
    <t>29-08-2016 00:00:00</t>
  </si>
  <si>
    <t>31343910</t>
  </si>
  <si>
    <t>ООО ТК "БЕЛАЯ"</t>
  </si>
  <si>
    <t>3851019540</t>
  </si>
  <si>
    <t>28-04-2017 00:00:00</t>
  </si>
  <si>
    <t>30838088</t>
  </si>
  <si>
    <t>ООО ТК "Витим-Лес"</t>
  </si>
  <si>
    <t>3818046988</t>
  </si>
  <si>
    <t>29-03-2016 00:00:00</t>
  </si>
  <si>
    <t>26372435</t>
  </si>
  <si>
    <t>ООО УК"Бирюса"</t>
  </si>
  <si>
    <t>3818018652</t>
  </si>
  <si>
    <t>29647526</t>
  </si>
  <si>
    <t>ООО Управляющая компания "Ния"</t>
  </si>
  <si>
    <t>3818042486</t>
  </si>
  <si>
    <t>15-01-2015 00:00:00</t>
  </si>
  <si>
    <t>24-05-2021 00:00:00</t>
  </si>
  <si>
    <t>30389369</t>
  </si>
  <si>
    <t>ООО"МКС"</t>
  </si>
  <si>
    <t>26536977</t>
  </si>
  <si>
    <t>ООО"ТВМ" на территории города Черемхово</t>
  </si>
  <si>
    <t>7708647905</t>
  </si>
  <si>
    <t>385143001</t>
  </si>
  <si>
    <t>25-11-2009 00:00:00</t>
  </si>
  <si>
    <t>29647046</t>
  </si>
  <si>
    <t>Общество с ограниченной ответственностью  «Качугские коммунальные системы»</t>
  </si>
  <si>
    <t>3812114060</t>
  </si>
  <si>
    <t>31486539</t>
  </si>
  <si>
    <t>3849011671</t>
  </si>
  <si>
    <t>01-04-2021 00:00:00</t>
  </si>
  <si>
    <t>27585183</t>
  </si>
  <si>
    <t>Общество с ограниченной ответственностью "ТеплоЭнергия"</t>
  </si>
  <si>
    <t>3816012670</t>
  </si>
  <si>
    <t>09-08-2011 00:00:00</t>
  </si>
  <si>
    <t>28976522</t>
  </si>
  <si>
    <t>Общество с ограниченной ответственностью "Энергия"</t>
  </si>
  <si>
    <t>3851003910</t>
  </si>
  <si>
    <t>04-08-2011 00:00:00</t>
  </si>
  <si>
    <t>26781007</t>
  </si>
  <si>
    <t>ПАО "Иркутскэнерго"</t>
  </si>
  <si>
    <t>3800000220</t>
  </si>
  <si>
    <t>997450001</t>
  </si>
  <si>
    <t>28441333</t>
  </si>
  <si>
    <t>Ремонтно-механическое депо Алзамай - обособленное структурное подразделение Новосибирского филиала ОАО "ВРК-1"</t>
  </si>
  <si>
    <t>7708737490</t>
  </si>
  <si>
    <t>381645003</t>
  </si>
  <si>
    <t>30798455</t>
  </si>
  <si>
    <t>СПК "Луч"</t>
  </si>
  <si>
    <t>3844006420</t>
  </si>
  <si>
    <t>384401001</t>
  </si>
  <si>
    <t>21-06-2016 00:00:00</t>
  </si>
  <si>
    <t>26555738</t>
  </si>
  <si>
    <t>СПК"Тыретский"</t>
  </si>
  <si>
    <t>3825001032</t>
  </si>
  <si>
    <t>27506927</t>
  </si>
  <si>
    <t>Усть-Ордынское МУП "Каскад"</t>
  </si>
  <si>
    <t>8506007453</t>
  </si>
  <si>
    <t>14-02-2011 00:00:00</t>
  </si>
  <si>
    <t>30958355</t>
  </si>
  <si>
    <t>ФБУ "Администрация Байкало-Ангарского бассейна внутренних водных путей"</t>
  </si>
  <si>
    <t>3808023910</t>
  </si>
  <si>
    <t>26356553</t>
  </si>
  <si>
    <t>ФГБОУ ВОУ Иркутский ГАУ</t>
  </si>
  <si>
    <t>3811024304</t>
  </si>
  <si>
    <t>20-04-1994 00:00:00</t>
  </si>
  <si>
    <t>31519985</t>
  </si>
  <si>
    <t>ФГБУ "Опытная станция "Элита"</t>
  </si>
  <si>
    <t>3849083524</t>
  </si>
  <si>
    <t>13-08-2021 00:00:00</t>
  </si>
  <si>
    <t>30946960</t>
  </si>
  <si>
    <t>ФГБУ "ЦЖКУ" Минобороны России</t>
  </si>
  <si>
    <t>7729314745</t>
  </si>
  <si>
    <t>381145002</t>
  </si>
  <si>
    <t>21-12-2002 00:00:00</t>
  </si>
  <si>
    <t>26356640</t>
  </si>
  <si>
    <t>3827000524</t>
  </si>
  <si>
    <t>25-07-2002 00:00:00</t>
  </si>
  <si>
    <t>26354263</t>
  </si>
  <si>
    <t>ФГУ ЛБУВПиС</t>
  </si>
  <si>
    <t>1435033691</t>
  </si>
  <si>
    <t>382402001</t>
  </si>
  <si>
    <t>14-09-2005 00:00:00</t>
  </si>
  <si>
    <t>26568419</t>
  </si>
  <si>
    <t>ФГУП "Элита"</t>
  </si>
  <si>
    <t>8506002889</t>
  </si>
  <si>
    <t>08-02-1999 00:00:00</t>
  </si>
  <si>
    <t>12-08-2021 00:00:00</t>
  </si>
  <si>
    <t>26375629</t>
  </si>
  <si>
    <t>ФГУП РТРС "Иркутский ОРТПЦ"</t>
  </si>
  <si>
    <t>7717127211</t>
  </si>
  <si>
    <t>380802002</t>
  </si>
  <si>
    <t>23-11-2001 00:00:00</t>
  </si>
  <si>
    <t>28070352</t>
  </si>
  <si>
    <t>ФКУ ИК-3 ГУФСИН по Иркутской области</t>
  </si>
  <si>
    <t>3808055711</t>
  </si>
  <si>
    <t>02-08-1999 00:00:00</t>
  </si>
  <si>
    <t>26767600</t>
  </si>
  <si>
    <t>3818000824</t>
  </si>
  <si>
    <t>27113703</t>
  </si>
  <si>
    <t>Филиал "Иркутское РНУ" ООО "Транснефть - Восток"</t>
  </si>
  <si>
    <t>3801079671</t>
  </si>
  <si>
    <t>380102001</t>
  </si>
  <si>
    <t>26836708</t>
  </si>
  <si>
    <t>27576925</t>
  </si>
  <si>
    <t>Филиал ОАО "РЭУ" "Иркутский"</t>
  </si>
  <si>
    <t>7714783092</t>
  </si>
  <si>
    <t>381143001</t>
  </si>
  <si>
    <t>03-08-2010 00:00:00</t>
  </si>
  <si>
    <t>30914574</t>
  </si>
  <si>
    <t>Филиал ФГБУ "ЦЖКУ" МИНОБОРОНЫ РОССИИ (по ЦВО)</t>
  </si>
  <si>
    <t>667043001</t>
  </si>
  <si>
    <t>27331949</t>
  </si>
  <si>
    <t>Филиал ФГУП ВГТРК ГТРК "Иркутск"</t>
  </si>
  <si>
    <t>7714072839</t>
  </si>
  <si>
    <t>11-10-1993 00:00:00</t>
  </si>
  <si>
    <t>№</t>
  </si>
  <si>
    <t>WARM</t>
  </si>
  <si>
    <t>ОП "Тайшетские тепловые сети"</t>
  </si>
  <si>
    <t>Аларский муниципальный район</t>
  </si>
  <si>
    <t>25605000</t>
  </si>
  <si>
    <t>Аларь</t>
  </si>
  <si>
    <t>25605402</t>
  </si>
  <si>
    <t>Александровск</t>
  </si>
  <si>
    <t>25605404</t>
  </si>
  <si>
    <t>Аляты</t>
  </si>
  <si>
    <t>25605407</t>
  </si>
  <si>
    <t>25605410</t>
  </si>
  <si>
    <t>Бахтай</t>
  </si>
  <si>
    <t>25605413</t>
  </si>
  <si>
    <t>Егоровск</t>
  </si>
  <si>
    <t>25605416</t>
  </si>
  <si>
    <t>Забитуй</t>
  </si>
  <si>
    <t>25605414</t>
  </si>
  <si>
    <t>Зоны</t>
  </si>
  <si>
    <t>25605419</t>
  </si>
  <si>
    <t>Иваническ</t>
  </si>
  <si>
    <t>25605422</t>
  </si>
  <si>
    <t>Куйта</t>
  </si>
  <si>
    <t>25605425</t>
  </si>
  <si>
    <t>Кутулик</t>
  </si>
  <si>
    <t>25605426</t>
  </si>
  <si>
    <t>Маниловск</t>
  </si>
  <si>
    <t>25605427</t>
  </si>
  <si>
    <t>Могоенок</t>
  </si>
  <si>
    <t>25605428</t>
  </si>
  <si>
    <t>Нельхай</t>
  </si>
  <si>
    <t>25605431</t>
  </si>
  <si>
    <t>25605432</t>
  </si>
  <si>
    <t>Табарсук</t>
  </si>
  <si>
    <t>25605434</t>
  </si>
  <si>
    <t>Тыргетуй</t>
  </si>
  <si>
    <t>25605437</t>
  </si>
  <si>
    <t>Ангарский</t>
  </si>
  <si>
    <t>25703000</t>
  </si>
  <si>
    <t>Балаганский муниципальный район</t>
  </si>
  <si>
    <t>25601000</t>
  </si>
  <si>
    <t>Балаганское</t>
  </si>
  <si>
    <t>25601403</t>
  </si>
  <si>
    <t>Биритское</t>
  </si>
  <si>
    <t>25601405</t>
  </si>
  <si>
    <t>Заславское</t>
  </si>
  <si>
    <t>25601410</t>
  </si>
  <si>
    <t>Коноваловское</t>
  </si>
  <si>
    <t>25601415</t>
  </si>
  <si>
    <t>Кумарейское</t>
  </si>
  <si>
    <t>25601418</t>
  </si>
  <si>
    <t>Тарнопольское</t>
  </si>
  <si>
    <t>25601425</t>
  </si>
  <si>
    <t>Шарагайское</t>
  </si>
  <si>
    <t>25601435</t>
  </si>
  <si>
    <t>Баяндаевский муниципальный район</t>
  </si>
  <si>
    <t>25607000</t>
  </si>
  <si>
    <t>Баяндай</t>
  </si>
  <si>
    <t>25607405</t>
  </si>
  <si>
    <t>Васильевск</t>
  </si>
  <si>
    <t>25607408</t>
  </si>
  <si>
    <t>Гаханы</t>
  </si>
  <si>
    <t>25607410</t>
  </si>
  <si>
    <t>Курумчинский</t>
  </si>
  <si>
    <t>25607414</t>
  </si>
  <si>
    <t>Кырма</t>
  </si>
  <si>
    <t>25607420</t>
  </si>
  <si>
    <t>Люры</t>
  </si>
  <si>
    <t>25607424</t>
  </si>
  <si>
    <t>Нагалык</t>
  </si>
  <si>
    <t>25607428</t>
  </si>
  <si>
    <t>Ользоны</t>
  </si>
  <si>
    <t>25607432</t>
  </si>
  <si>
    <t>Покровка</t>
  </si>
  <si>
    <t>25607434</t>
  </si>
  <si>
    <t>Половинка</t>
  </si>
  <si>
    <t>25607435</t>
  </si>
  <si>
    <t>Тургеневка</t>
  </si>
  <si>
    <t>25607441</t>
  </si>
  <si>
    <t>Хогот</t>
  </si>
  <si>
    <t>25607448</t>
  </si>
  <si>
    <t>Бодайбинский муниципальный район</t>
  </si>
  <si>
    <t>25602000</t>
  </si>
  <si>
    <t>Артемовское</t>
  </si>
  <si>
    <t>25602155</t>
  </si>
  <si>
    <t>Балахнинское</t>
  </si>
  <si>
    <t>25602156</t>
  </si>
  <si>
    <t>Бодайбинское</t>
  </si>
  <si>
    <t>25602101</t>
  </si>
  <si>
    <t>Жуинское</t>
  </si>
  <si>
    <t>25602402</t>
  </si>
  <si>
    <t>Кропоткинское</t>
  </si>
  <si>
    <t>25602158</t>
  </si>
  <si>
    <t>Мамаканское</t>
  </si>
  <si>
    <t>25602162</t>
  </si>
  <si>
    <t>Боханский муниципальный район</t>
  </si>
  <si>
    <t>25609000</t>
  </si>
  <si>
    <t>Александровское</t>
  </si>
  <si>
    <t>25609402</t>
  </si>
  <si>
    <t>Бохан</t>
  </si>
  <si>
    <t>25609405</t>
  </si>
  <si>
    <t>Буреть</t>
  </si>
  <si>
    <t>25609407</t>
  </si>
  <si>
    <t>Казачье</t>
  </si>
  <si>
    <t>25609416</t>
  </si>
  <si>
    <t>Каменка</t>
  </si>
  <si>
    <t>25609419</t>
  </si>
  <si>
    <t>Новая Ида</t>
  </si>
  <si>
    <t>25609424</t>
  </si>
  <si>
    <t>Олонки</t>
  </si>
  <si>
    <t>25609429</t>
  </si>
  <si>
    <t>Середкино</t>
  </si>
  <si>
    <t>25609435</t>
  </si>
  <si>
    <t>Тараса</t>
  </si>
  <si>
    <t>25609438</t>
  </si>
  <si>
    <t>Тихоновка</t>
  </si>
  <si>
    <t>25609440</t>
  </si>
  <si>
    <t>Укыр</t>
  </si>
  <si>
    <t>25609442</t>
  </si>
  <si>
    <t>Хохорск</t>
  </si>
  <si>
    <t>25609449</t>
  </si>
  <si>
    <t>Шаралдай</t>
  </si>
  <si>
    <t>25609450</t>
  </si>
  <si>
    <t>Братский муниципальный район</t>
  </si>
  <si>
    <t>25604000</t>
  </si>
  <si>
    <t>Большеокинское</t>
  </si>
  <si>
    <t>25604401</t>
  </si>
  <si>
    <t>Вихоревское</t>
  </si>
  <si>
    <t>25604103</t>
  </si>
  <si>
    <t>Добчурское</t>
  </si>
  <si>
    <t>25604402</t>
  </si>
  <si>
    <t>Зябинское</t>
  </si>
  <si>
    <t>25604456</t>
  </si>
  <si>
    <t>Илирское</t>
  </si>
  <si>
    <t>25604404</t>
  </si>
  <si>
    <t>Калтукское</t>
  </si>
  <si>
    <t>25604407</t>
  </si>
  <si>
    <t>Карахунское</t>
  </si>
  <si>
    <t>25604410</t>
  </si>
  <si>
    <t>Кежемское</t>
  </si>
  <si>
    <t>25604413</t>
  </si>
  <si>
    <t>Ключи-Булакское</t>
  </si>
  <si>
    <t>25604416</t>
  </si>
  <si>
    <t>Кобинское</t>
  </si>
  <si>
    <t>25604457</t>
  </si>
  <si>
    <t>Кобляковское</t>
  </si>
  <si>
    <t>25604422</t>
  </si>
  <si>
    <t>Куватское</t>
  </si>
  <si>
    <t>25604458</t>
  </si>
  <si>
    <t>Кузнецовское</t>
  </si>
  <si>
    <t>25604425</t>
  </si>
  <si>
    <t>Межселенные территории Братского муниципального района, на которых расположены земли следующих населенных пунктов: п Тынкобь, п Хвойный</t>
  </si>
  <si>
    <t>25604701</t>
  </si>
  <si>
    <t>Наратайское</t>
  </si>
  <si>
    <t>25604428</t>
  </si>
  <si>
    <t>Озернинское</t>
  </si>
  <si>
    <t>25604431</t>
  </si>
  <si>
    <t>Покоснинское</t>
  </si>
  <si>
    <t>25604437</t>
  </si>
  <si>
    <t>Прибойнинское</t>
  </si>
  <si>
    <t>25604434</t>
  </si>
  <si>
    <t>Прибрежнинское</t>
  </si>
  <si>
    <t>25604440</t>
  </si>
  <si>
    <t>Тангуйское</t>
  </si>
  <si>
    <t>25604443</t>
  </si>
  <si>
    <t>Тарминское</t>
  </si>
  <si>
    <t>25604445</t>
  </si>
  <si>
    <t>Турманское</t>
  </si>
  <si>
    <t>25604447</t>
  </si>
  <si>
    <t>Тэмьское</t>
  </si>
  <si>
    <t>25604450</t>
  </si>
  <si>
    <t>Харанжинское</t>
  </si>
  <si>
    <t>25604452</t>
  </si>
  <si>
    <t>Шумиловское</t>
  </si>
  <si>
    <t>25604455</t>
  </si>
  <si>
    <t>25714000</t>
  </si>
  <si>
    <t>25701000</t>
  </si>
  <si>
    <t>25726000</t>
  </si>
  <si>
    <t>25732000</t>
  </si>
  <si>
    <t>25736000</t>
  </si>
  <si>
    <t>25738000</t>
  </si>
  <si>
    <t>Жигаловский муниципальный район</t>
  </si>
  <si>
    <t>25606000</t>
  </si>
  <si>
    <t>Дальне-Закорское</t>
  </si>
  <si>
    <t>25606404</t>
  </si>
  <si>
    <t>Жигаловское</t>
  </si>
  <si>
    <t>25606151</t>
  </si>
  <si>
    <t>Знаменское</t>
  </si>
  <si>
    <t>25606407</t>
  </si>
  <si>
    <t>Лукиновское</t>
  </si>
  <si>
    <t>25606419</t>
  </si>
  <si>
    <t>Межселенные территории Жигаловского муниципального района, на которых расположены земли следующих населенных пунктов: с Коношаново, д Головское</t>
  </si>
  <si>
    <t>25606701</t>
  </si>
  <si>
    <t>Петровское</t>
  </si>
  <si>
    <t>25606422</t>
  </si>
  <si>
    <t>Рудовское</t>
  </si>
  <si>
    <t>25606425</t>
  </si>
  <si>
    <t>Тимошинское</t>
  </si>
  <si>
    <t>25606431</t>
  </si>
  <si>
    <t>Тутурское</t>
  </si>
  <si>
    <t>25606434</t>
  </si>
  <si>
    <t>Усть-Илгинское</t>
  </si>
  <si>
    <t>25606437</t>
  </si>
  <si>
    <t>Чиканское</t>
  </si>
  <si>
    <t>25606440</t>
  </si>
  <si>
    <t>Заларинский муниципальный район</t>
  </si>
  <si>
    <t>25608000</t>
  </si>
  <si>
    <t>Бабагайское</t>
  </si>
  <si>
    <t>25608402</t>
  </si>
  <si>
    <t>Бажирское</t>
  </si>
  <si>
    <t>25608404</t>
  </si>
  <si>
    <t>Веренское</t>
  </si>
  <si>
    <t>25608407</t>
  </si>
  <si>
    <t>Владимирское</t>
  </si>
  <si>
    <t>25608410</t>
  </si>
  <si>
    <t>Заларинское</t>
  </si>
  <si>
    <t>25608151</t>
  </si>
  <si>
    <t>Моисеевское</t>
  </si>
  <si>
    <t>25608416</t>
  </si>
  <si>
    <t>Мойганское</t>
  </si>
  <si>
    <t>25608419</t>
  </si>
  <si>
    <t>Новочеремховское</t>
  </si>
  <si>
    <t>25608422</t>
  </si>
  <si>
    <t>Семеновское</t>
  </si>
  <si>
    <t>25608425</t>
  </si>
  <si>
    <t>Троицкое</t>
  </si>
  <si>
    <t>25608428</t>
  </si>
  <si>
    <t>Тыретское</t>
  </si>
  <si>
    <t>25608155</t>
  </si>
  <si>
    <t>Ханжиновское</t>
  </si>
  <si>
    <t>25608434</t>
  </si>
  <si>
    <t>Холмогойское</t>
  </si>
  <si>
    <t>25608437</t>
  </si>
  <si>
    <t>Хор-Тагнинское</t>
  </si>
  <si>
    <t>25608440</t>
  </si>
  <si>
    <t>Черемшанское</t>
  </si>
  <si>
    <t>25608443</t>
  </si>
  <si>
    <t>Зиминский муниципальный район</t>
  </si>
  <si>
    <t>25610000</t>
  </si>
  <si>
    <t>Батаминское</t>
  </si>
  <si>
    <t>25610402</t>
  </si>
  <si>
    <t>Буринское</t>
  </si>
  <si>
    <t>25610403</t>
  </si>
  <si>
    <t>Зулумайское</t>
  </si>
  <si>
    <t>25610404</t>
  </si>
  <si>
    <t>Кимильтейское</t>
  </si>
  <si>
    <t>25610407</t>
  </si>
  <si>
    <t>Масляногорское</t>
  </si>
  <si>
    <t>25610413</t>
  </si>
  <si>
    <t>Покровское</t>
  </si>
  <si>
    <t>25610419</t>
  </si>
  <si>
    <t>Услонское</t>
  </si>
  <si>
    <t>25610422</t>
  </si>
  <si>
    <t>Ухтуйское</t>
  </si>
  <si>
    <t>25610425</t>
  </si>
  <si>
    <t>Филипповское</t>
  </si>
  <si>
    <t>25610428</t>
  </si>
  <si>
    <t>Хазанское</t>
  </si>
  <si>
    <t>25610431</t>
  </si>
  <si>
    <t>Харайгунское</t>
  </si>
  <si>
    <t>25610435</t>
  </si>
  <si>
    <t>Зиминское</t>
  </si>
  <si>
    <t>25720000</t>
  </si>
  <si>
    <t>Иркутский муниципальный район</t>
  </si>
  <si>
    <t>25612000</t>
  </si>
  <si>
    <t>Большереченское</t>
  </si>
  <si>
    <t>25612155</t>
  </si>
  <si>
    <t>Голоустненское</t>
  </si>
  <si>
    <t>25612404</t>
  </si>
  <si>
    <t>Гороховское</t>
  </si>
  <si>
    <t>25612407</t>
  </si>
  <si>
    <t>Дзержинское</t>
  </si>
  <si>
    <t>25612438</t>
  </si>
  <si>
    <t>Карлукское</t>
  </si>
  <si>
    <t>25612408</t>
  </si>
  <si>
    <t>Листвянское</t>
  </si>
  <si>
    <t>25612160</t>
  </si>
  <si>
    <t>Максимовское</t>
  </si>
  <si>
    <t>25612410</t>
  </si>
  <si>
    <t>Мамонское</t>
  </si>
  <si>
    <t>25612439</t>
  </si>
  <si>
    <t>Марковское</t>
  </si>
  <si>
    <t>25612163</t>
  </si>
  <si>
    <t>Молодежное</t>
  </si>
  <si>
    <t>25612440</t>
  </si>
  <si>
    <t>Никольское</t>
  </si>
  <si>
    <t>25612413</t>
  </si>
  <si>
    <t>Оекское</t>
  </si>
  <si>
    <t>25612416</t>
  </si>
  <si>
    <t>Ревякинское</t>
  </si>
  <si>
    <t>25612419</t>
  </si>
  <si>
    <t>Смоленское</t>
  </si>
  <si>
    <t>25612422</t>
  </si>
  <si>
    <t>Сосновоборское</t>
  </si>
  <si>
    <t>25612441</t>
  </si>
  <si>
    <t>Уриковское</t>
  </si>
  <si>
    <t>25612425</t>
  </si>
  <si>
    <t>Усть-Балейское</t>
  </si>
  <si>
    <t>25612428</t>
  </si>
  <si>
    <t>Усть-Кудинское</t>
  </si>
  <si>
    <t>25612442</t>
  </si>
  <si>
    <t>Ушаковское</t>
  </si>
  <si>
    <t>25612431</t>
  </si>
  <si>
    <t>Хомутовское</t>
  </si>
  <si>
    <t>25612434</t>
  </si>
  <si>
    <t>Ширяевское</t>
  </si>
  <si>
    <t>25612437</t>
  </si>
  <si>
    <t>Казачинско-Ленский муниципальный район</t>
  </si>
  <si>
    <t>25614000</t>
  </si>
  <si>
    <t>Казачинское</t>
  </si>
  <si>
    <t>25614404</t>
  </si>
  <si>
    <t>Карамское</t>
  </si>
  <si>
    <t>25614407</t>
  </si>
  <si>
    <t>Ключевское</t>
  </si>
  <si>
    <t>25614417</t>
  </si>
  <si>
    <t>25614153</t>
  </si>
  <si>
    <t>Магистральнинское</t>
  </si>
  <si>
    <t>25614154</t>
  </si>
  <si>
    <t>Мартыновское</t>
  </si>
  <si>
    <t>25614413</t>
  </si>
  <si>
    <t>Межселенные территории Казачинско-Ленского муниципального района, на которых расположены земли следующих населенных пунктов: д Вершина Ханды</t>
  </si>
  <si>
    <t>25614701</t>
  </si>
  <si>
    <t>Небельское</t>
  </si>
  <si>
    <t>25614418</t>
  </si>
  <si>
    <t>Новоселовское</t>
  </si>
  <si>
    <t>25614416</t>
  </si>
  <si>
    <t>Ульканское</t>
  </si>
  <si>
    <t>25614158</t>
  </si>
  <si>
    <t>Катангский муниципальный район</t>
  </si>
  <si>
    <t>25616000</t>
  </si>
  <si>
    <t>Ербогаченское</t>
  </si>
  <si>
    <t>25616404</t>
  </si>
  <si>
    <t>Непское</t>
  </si>
  <si>
    <t>25616419</t>
  </si>
  <si>
    <t>Подволошинское</t>
  </si>
  <si>
    <t>25616425</t>
  </si>
  <si>
    <t>Преображенское</t>
  </si>
  <si>
    <t>25616428</t>
  </si>
  <si>
    <t>Качугский муниципальный район</t>
  </si>
  <si>
    <t>25618000</t>
  </si>
  <si>
    <t>Ангинское</t>
  </si>
  <si>
    <t>25618402</t>
  </si>
  <si>
    <t>Белоусовское</t>
  </si>
  <si>
    <t>25618404</t>
  </si>
  <si>
    <t>Бирюльское</t>
  </si>
  <si>
    <t>25618407</t>
  </si>
  <si>
    <t>Большетарельское</t>
  </si>
  <si>
    <t>25618410</t>
  </si>
  <si>
    <t>Бутаковское</t>
  </si>
  <si>
    <t>25618413</t>
  </si>
  <si>
    <t>Верхоленское</t>
  </si>
  <si>
    <t>25618419</t>
  </si>
  <si>
    <t>Вершино-Тутурское</t>
  </si>
  <si>
    <t>25618416</t>
  </si>
  <si>
    <t>Залогское</t>
  </si>
  <si>
    <t>25618422</t>
  </si>
  <si>
    <t>Зареченское</t>
  </si>
  <si>
    <t>25618425</t>
  </si>
  <si>
    <t>25618428</t>
  </si>
  <si>
    <t>Качугское городское поселение</t>
  </si>
  <si>
    <t>25618151</t>
  </si>
  <si>
    <t>Качугское сельское поселение</t>
  </si>
  <si>
    <t>25618431</t>
  </si>
  <si>
    <t>Манзурское</t>
  </si>
  <si>
    <t>25618437</t>
  </si>
  <si>
    <t>Харбатовское</t>
  </si>
  <si>
    <t>25618443</t>
  </si>
  <si>
    <t>Киренский муниципальный район</t>
  </si>
  <si>
    <t>25620000</t>
  </si>
  <si>
    <t>Алексеевское</t>
  </si>
  <si>
    <t>25620155</t>
  </si>
  <si>
    <t>Алымовское</t>
  </si>
  <si>
    <t>25620402</t>
  </si>
  <si>
    <t>Киренское</t>
  </si>
  <si>
    <t>25620101</t>
  </si>
  <si>
    <t>Коршуновское</t>
  </si>
  <si>
    <t>25620419</t>
  </si>
  <si>
    <t>Криволукское</t>
  </si>
  <si>
    <t>25620425</t>
  </si>
  <si>
    <t>Макаровское</t>
  </si>
  <si>
    <t>25620431</t>
  </si>
  <si>
    <t>Межселенные территории Киренского муниципального района, на территории которых расположены земли следующих населенных пунктов: с Улькан, с Красноярово, п Визирный</t>
  </si>
  <si>
    <t>25620701</t>
  </si>
  <si>
    <t>25620435</t>
  </si>
  <si>
    <t>Петропавловское</t>
  </si>
  <si>
    <t>25620437</t>
  </si>
  <si>
    <t>Юбилейнинское</t>
  </si>
  <si>
    <t>25620453</t>
  </si>
  <si>
    <t>Куйтунский муниципальный район</t>
  </si>
  <si>
    <t>25622000</t>
  </si>
  <si>
    <t>Алкинское</t>
  </si>
  <si>
    <t>25622404</t>
  </si>
  <si>
    <t>Андрюшинское</t>
  </si>
  <si>
    <t>25622410</t>
  </si>
  <si>
    <t>Барлукское</t>
  </si>
  <si>
    <t>25622413</t>
  </si>
  <si>
    <t>Большекашелакское</t>
  </si>
  <si>
    <t>25622416</t>
  </si>
  <si>
    <t>Иркутское</t>
  </si>
  <si>
    <t>25622425</t>
  </si>
  <si>
    <t>Каразейское</t>
  </si>
  <si>
    <t>25622428</t>
  </si>
  <si>
    <t>Карымское</t>
  </si>
  <si>
    <t>25622434</t>
  </si>
  <si>
    <t>Куйтунское</t>
  </si>
  <si>
    <t>25622151</t>
  </si>
  <si>
    <t>Кундуйское</t>
  </si>
  <si>
    <t>25622436</t>
  </si>
  <si>
    <t>Ленинское</t>
  </si>
  <si>
    <t>25622438</t>
  </si>
  <si>
    <t>Лермонтовское</t>
  </si>
  <si>
    <t>25622440</t>
  </si>
  <si>
    <t>Мингатуйское</t>
  </si>
  <si>
    <t>25622443</t>
  </si>
  <si>
    <t>Новотельбинское</t>
  </si>
  <si>
    <t>25622447</t>
  </si>
  <si>
    <t>Панагинское</t>
  </si>
  <si>
    <t>25622462</t>
  </si>
  <si>
    <t>Тулюшское</t>
  </si>
  <si>
    <t>25622449</t>
  </si>
  <si>
    <t>Усть-Кадинское</t>
  </si>
  <si>
    <t>25622452</t>
  </si>
  <si>
    <t>Уховское</t>
  </si>
  <si>
    <t>25622454</t>
  </si>
  <si>
    <t>Уянское</t>
  </si>
  <si>
    <t>25622455</t>
  </si>
  <si>
    <t>Харикское</t>
  </si>
  <si>
    <t>25622458</t>
  </si>
  <si>
    <t>Чеботарихинское</t>
  </si>
  <si>
    <t>25622461</t>
  </si>
  <si>
    <t>Мамско-Чуйский муниципальный район</t>
  </si>
  <si>
    <t>25624000</t>
  </si>
  <si>
    <t>Витимское</t>
  </si>
  <si>
    <t>25624155</t>
  </si>
  <si>
    <t>Луговское</t>
  </si>
  <si>
    <t>25624170</t>
  </si>
  <si>
    <t>Мамское</t>
  </si>
  <si>
    <t>25624151</t>
  </si>
  <si>
    <t>25624701</t>
  </si>
  <si>
    <t>Нижнеилимский муниципальный район</t>
  </si>
  <si>
    <t>25626000</t>
  </si>
  <si>
    <t>Березняковское</t>
  </si>
  <si>
    <t>25626402</t>
  </si>
  <si>
    <t>Брусничное</t>
  </si>
  <si>
    <t>25626404</t>
  </si>
  <si>
    <t>Видимское</t>
  </si>
  <si>
    <t>25626155</t>
  </si>
  <si>
    <t>Дальнинское</t>
  </si>
  <si>
    <t>25626406</t>
  </si>
  <si>
    <t>25626101</t>
  </si>
  <si>
    <t>Заморское</t>
  </si>
  <si>
    <t>25626408</t>
  </si>
  <si>
    <t>25626411</t>
  </si>
  <si>
    <t>Межселенные территории Нижнеилимского муниципального района, на которых расположены земли следующих населенных пунктов: п Заярск, п Миндей 1 и др.</t>
  </si>
  <si>
    <t>25626701</t>
  </si>
  <si>
    <t>Новоигирминское</t>
  </si>
  <si>
    <t>25626160</t>
  </si>
  <si>
    <t>Новоилимское</t>
  </si>
  <si>
    <t>25626412</t>
  </si>
  <si>
    <t>Радищевское</t>
  </si>
  <si>
    <t>25626162</t>
  </si>
  <si>
    <t>Речушинское</t>
  </si>
  <si>
    <t>25626413</t>
  </si>
  <si>
    <t>Рудногорское</t>
  </si>
  <si>
    <t>25626163</t>
  </si>
  <si>
    <t>Семигорское</t>
  </si>
  <si>
    <t>25626418</t>
  </si>
  <si>
    <t>25626420</t>
  </si>
  <si>
    <t>25626165</t>
  </si>
  <si>
    <t>25626170</t>
  </si>
  <si>
    <t>Янгелевское</t>
  </si>
  <si>
    <t>25626175</t>
  </si>
  <si>
    <t>Нижнеудинский муниципальный район</t>
  </si>
  <si>
    <t>25628000</t>
  </si>
  <si>
    <t>Алзамайcкое</t>
  </si>
  <si>
    <t>25628105</t>
  </si>
  <si>
    <t>Атагайское</t>
  </si>
  <si>
    <t>25628155</t>
  </si>
  <si>
    <t>Верхнегутарское</t>
  </si>
  <si>
    <t>25628407</t>
  </si>
  <si>
    <t>Замзорское</t>
  </si>
  <si>
    <t>25628410</t>
  </si>
  <si>
    <t>Заречное</t>
  </si>
  <si>
    <t>25628411</t>
  </si>
  <si>
    <t>Иргейское</t>
  </si>
  <si>
    <t>25628413</t>
  </si>
  <si>
    <t>Каменское</t>
  </si>
  <si>
    <t>25628416</t>
  </si>
  <si>
    <t>Катарбейское</t>
  </si>
  <si>
    <t>25628419</t>
  </si>
  <si>
    <t>Катарминское</t>
  </si>
  <si>
    <t>25628422</t>
  </si>
  <si>
    <t>Костинское</t>
  </si>
  <si>
    <t>25628423</t>
  </si>
  <si>
    <t>Нерхинское</t>
  </si>
  <si>
    <t>25628424</t>
  </si>
  <si>
    <t>Нижнеудинское</t>
  </si>
  <si>
    <t>25628101</t>
  </si>
  <si>
    <t>Порогское</t>
  </si>
  <si>
    <t>25628425</t>
  </si>
  <si>
    <t>Солонецкое</t>
  </si>
  <si>
    <t>25628428</t>
  </si>
  <si>
    <t>Староалзамайское</t>
  </si>
  <si>
    <t>25628402</t>
  </si>
  <si>
    <t>Тофаларское</t>
  </si>
  <si>
    <t>25628431</t>
  </si>
  <si>
    <t>Уковское</t>
  </si>
  <si>
    <t>25628160</t>
  </si>
  <si>
    <t>Усть-Рубахинское</t>
  </si>
  <si>
    <t>25628434</t>
  </si>
  <si>
    <t>Худоеланское</t>
  </si>
  <si>
    <t>25628437</t>
  </si>
  <si>
    <t>Чеховское</t>
  </si>
  <si>
    <t>25628440</t>
  </si>
  <si>
    <t>Шебертинское</t>
  </si>
  <si>
    <t>25628443</t>
  </si>
  <si>
    <t>Широковское</t>
  </si>
  <si>
    <t>25628446</t>
  </si>
  <si>
    <t>Шумское</t>
  </si>
  <si>
    <t>25628165</t>
  </si>
  <si>
    <t>Нукутский муниципальный район</t>
  </si>
  <si>
    <t>25629000</t>
  </si>
  <si>
    <t>Алтарик</t>
  </si>
  <si>
    <t>25629402</t>
  </si>
  <si>
    <t>Закулей</t>
  </si>
  <si>
    <t>25629404</t>
  </si>
  <si>
    <t>Новоленино</t>
  </si>
  <si>
    <t>25629407</t>
  </si>
  <si>
    <t>Новонукутское</t>
  </si>
  <si>
    <t>25629410</t>
  </si>
  <si>
    <t>Нукуты</t>
  </si>
  <si>
    <t>25629413</t>
  </si>
  <si>
    <t>Первомайское</t>
  </si>
  <si>
    <t>25629416</t>
  </si>
  <si>
    <t>Хадахан</t>
  </si>
  <si>
    <t>25629419</t>
  </si>
  <si>
    <t>Хареты</t>
  </si>
  <si>
    <t>25629420</t>
  </si>
  <si>
    <t>Целинный</t>
  </si>
  <si>
    <t>25629422</t>
  </si>
  <si>
    <t>Шаратское</t>
  </si>
  <si>
    <t>25629427</t>
  </si>
  <si>
    <t>Ольхонский муниципальный район</t>
  </si>
  <si>
    <t>25630000</t>
  </si>
  <si>
    <t>Бугульдейское</t>
  </si>
  <si>
    <t>25630402</t>
  </si>
  <si>
    <t>Еланцынское</t>
  </si>
  <si>
    <t>25630404</t>
  </si>
  <si>
    <t>Куретское</t>
  </si>
  <si>
    <t>25630410</t>
  </si>
  <si>
    <t>Онгуренское</t>
  </si>
  <si>
    <t>25630407</t>
  </si>
  <si>
    <t>Хужирское</t>
  </si>
  <si>
    <t>25630420</t>
  </si>
  <si>
    <t>Шара-Тоготское</t>
  </si>
  <si>
    <t>25630413</t>
  </si>
  <si>
    <t>Осинский муниципальный район</t>
  </si>
  <si>
    <t>25631000</t>
  </si>
  <si>
    <t>Бильчир</t>
  </si>
  <si>
    <t>25631404</t>
  </si>
  <si>
    <t>Бурят-Янгуты</t>
  </si>
  <si>
    <t>25631407</t>
  </si>
  <si>
    <t>Ирхидей</t>
  </si>
  <si>
    <t>25631417</t>
  </si>
  <si>
    <t>Каха-Онгойское</t>
  </si>
  <si>
    <t>25631422</t>
  </si>
  <si>
    <t>Майск</t>
  </si>
  <si>
    <t>25631424</t>
  </si>
  <si>
    <t>Ново-Ленино</t>
  </si>
  <si>
    <t>25631425</t>
  </si>
  <si>
    <t>Обуса</t>
  </si>
  <si>
    <t>25631426</t>
  </si>
  <si>
    <t>Оса</t>
  </si>
  <si>
    <t>25631427</t>
  </si>
  <si>
    <t>Поселок Приморский</t>
  </si>
  <si>
    <t>25631429</t>
  </si>
  <si>
    <t>Русские Янгуты</t>
  </si>
  <si>
    <t>25631433</t>
  </si>
  <si>
    <t>Улейское</t>
  </si>
  <si>
    <t>25631440</t>
  </si>
  <si>
    <t>Усть-Алтан</t>
  </si>
  <si>
    <t>25631445</t>
  </si>
  <si>
    <t>25746000</t>
  </si>
  <si>
    <t>Слюдянский муниципальный район</t>
  </si>
  <si>
    <t>25634000</t>
  </si>
  <si>
    <t>Байкальское</t>
  </si>
  <si>
    <t>25634108</t>
  </si>
  <si>
    <t>Быстринское</t>
  </si>
  <si>
    <t>25634402</t>
  </si>
  <si>
    <t>Култукское</t>
  </si>
  <si>
    <t>25634162</t>
  </si>
  <si>
    <t>Маритуйское</t>
  </si>
  <si>
    <t>25634404</t>
  </si>
  <si>
    <t>Новоснежнинское</t>
  </si>
  <si>
    <t>25634408</t>
  </si>
  <si>
    <t>Портбайкальское</t>
  </si>
  <si>
    <t>25634420</t>
  </si>
  <si>
    <t>Слюдянское</t>
  </si>
  <si>
    <t>25634101</t>
  </si>
  <si>
    <t>Утуликское</t>
  </si>
  <si>
    <t>25634407</t>
  </si>
  <si>
    <t>Тайшетский муниципальный район</t>
  </si>
  <si>
    <t>25636000</t>
  </si>
  <si>
    <t>Березовское</t>
  </si>
  <si>
    <t>25636404</t>
  </si>
  <si>
    <t>Бирюсинское</t>
  </si>
  <si>
    <t>25636406</t>
  </si>
  <si>
    <t>Бирюсинское городское поселение</t>
  </si>
  <si>
    <t>25636105</t>
  </si>
  <si>
    <t>Борисовское</t>
  </si>
  <si>
    <t>25636408</t>
  </si>
  <si>
    <t>Бузыкановское</t>
  </si>
  <si>
    <t>25636410</t>
  </si>
  <si>
    <t>Венгерское</t>
  </si>
  <si>
    <t>25636440</t>
  </si>
  <si>
    <t>Джогинское</t>
  </si>
  <si>
    <t>25636413</t>
  </si>
  <si>
    <t>25636417</t>
  </si>
  <si>
    <t>Квитокское</t>
  </si>
  <si>
    <t>25636155</t>
  </si>
  <si>
    <t>Межселенные территории Тайшетского муниципального района, расположенные вне границ муниципальных образований Тайшетского муниципального района</t>
  </si>
  <si>
    <t>25636701</t>
  </si>
  <si>
    <t>Мирнинское</t>
  </si>
  <si>
    <t>25636427</t>
  </si>
  <si>
    <t>Нижнезаимское</t>
  </si>
  <si>
    <t>25636431</t>
  </si>
  <si>
    <t>Николаевское</t>
  </si>
  <si>
    <t>25636428</t>
  </si>
  <si>
    <t>Новобирюсинское</t>
  </si>
  <si>
    <t>25636162</t>
  </si>
  <si>
    <t>Полинчетское</t>
  </si>
  <si>
    <t>25636422</t>
  </si>
  <si>
    <t>Половино-Черемховское</t>
  </si>
  <si>
    <t>25636434</t>
  </si>
  <si>
    <t>Разгонское</t>
  </si>
  <si>
    <t>25636465</t>
  </si>
  <si>
    <t>Рождественское</t>
  </si>
  <si>
    <t>25636437</t>
  </si>
  <si>
    <t>Соляновское</t>
  </si>
  <si>
    <t>25636443</t>
  </si>
  <si>
    <t>Старо-Акульшетское</t>
  </si>
  <si>
    <t>25636402</t>
  </si>
  <si>
    <t>Тайшетское городское поселение</t>
  </si>
  <si>
    <t>25636101</t>
  </si>
  <si>
    <t>Тальское</t>
  </si>
  <si>
    <t>25636446</t>
  </si>
  <si>
    <t>Тамтачетское</t>
  </si>
  <si>
    <t>25636466</t>
  </si>
  <si>
    <t>Тимирязевское</t>
  </si>
  <si>
    <t>25636452</t>
  </si>
  <si>
    <t>Черчетское</t>
  </si>
  <si>
    <t>25636455</t>
  </si>
  <si>
    <t>Шелаевское</t>
  </si>
  <si>
    <t>25636458</t>
  </si>
  <si>
    <t>Шелеховское</t>
  </si>
  <si>
    <t>25636461</t>
  </si>
  <si>
    <t>Шиткинское</t>
  </si>
  <si>
    <t>25636174</t>
  </si>
  <si>
    <t>Юртинское</t>
  </si>
  <si>
    <t>25636156</t>
  </si>
  <si>
    <t>Тулунский муниципальный район</t>
  </si>
  <si>
    <t>25638000</t>
  </si>
  <si>
    <t>Азейское</t>
  </si>
  <si>
    <t>25638401</t>
  </si>
  <si>
    <t>Алгатуйское</t>
  </si>
  <si>
    <t>25638453</t>
  </si>
  <si>
    <t>Аршанское</t>
  </si>
  <si>
    <t>25638454</t>
  </si>
  <si>
    <t>Афанасьевское</t>
  </si>
  <si>
    <t>25638440</t>
  </si>
  <si>
    <t>Будаговское</t>
  </si>
  <si>
    <t>25638404</t>
  </si>
  <si>
    <t>Бурхунское</t>
  </si>
  <si>
    <t>25638407</t>
  </si>
  <si>
    <t>25638408</t>
  </si>
  <si>
    <t>Гадалейское</t>
  </si>
  <si>
    <t>25638410</t>
  </si>
  <si>
    <t>Гуранское</t>
  </si>
  <si>
    <t>25638416</t>
  </si>
  <si>
    <t>Евдокимовское</t>
  </si>
  <si>
    <t>25638419</t>
  </si>
  <si>
    <t>Едогонское</t>
  </si>
  <si>
    <t>25638422</t>
  </si>
  <si>
    <t>Икейское</t>
  </si>
  <si>
    <t>25638425</t>
  </si>
  <si>
    <t>Ишидейское</t>
  </si>
  <si>
    <t>25638413</t>
  </si>
  <si>
    <t>Кирейское</t>
  </si>
  <si>
    <t>25638428</t>
  </si>
  <si>
    <t>Котикское</t>
  </si>
  <si>
    <t>25638431</t>
  </si>
  <si>
    <t>Мугунское</t>
  </si>
  <si>
    <t>25638437</t>
  </si>
  <si>
    <t>Нижнебурбукское</t>
  </si>
  <si>
    <t>25638438</t>
  </si>
  <si>
    <t>Октябрьское</t>
  </si>
  <si>
    <t>25638442</t>
  </si>
  <si>
    <t>Перфиловское</t>
  </si>
  <si>
    <t>25638443</t>
  </si>
  <si>
    <t>Писаревское</t>
  </si>
  <si>
    <t>25638445</t>
  </si>
  <si>
    <t>Сибирякское</t>
  </si>
  <si>
    <t>25638444</t>
  </si>
  <si>
    <t>Умыганское</t>
  </si>
  <si>
    <t>25638446</t>
  </si>
  <si>
    <t>Усть-Кульское</t>
  </si>
  <si>
    <t>25638449</t>
  </si>
  <si>
    <t>Шерагульское</t>
  </si>
  <si>
    <t>25638452</t>
  </si>
  <si>
    <t>Усольский муниципальный район</t>
  </si>
  <si>
    <t>25640000</t>
  </si>
  <si>
    <t>Белореченское</t>
  </si>
  <si>
    <t>25640153</t>
  </si>
  <si>
    <t>Большееланское</t>
  </si>
  <si>
    <t>25640404</t>
  </si>
  <si>
    <t>Железнодорожное</t>
  </si>
  <si>
    <t>25640407</t>
  </si>
  <si>
    <t>Мишелевское</t>
  </si>
  <si>
    <t>25640155</t>
  </si>
  <si>
    <t>Новожилкинское</t>
  </si>
  <si>
    <t>25640412</t>
  </si>
  <si>
    <t>Новомальтинское</t>
  </si>
  <si>
    <t>25640414</t>
  </si>
  <si>
    <t>Раздольинское</t>
  </si>
  <si>
    <t>25640416</t>
  </si>
  <si>
    <t>Сосновское</t>
  </si>
  <si>
    <t>25640419</t>
  </si>
  <si>
    <t>Среднинское</t>
  </si>
  <si>
    <t>25640160</t>
  </si>
  <si>
    <t>Тайтурское</t>
  </si>
  <si>
    <t>25640162</t>
  </si>
  <si>
    <t>Тальянское</t>
  </si>
  <si>
    <t>25640422</t>
  </si>
  <si>
    <t>Тельминское</t>
  </si>
  <si>
    <t>25640173</t>
  </si>
  <si>
    <t>Усть-Илимский муниципальный район</t>
  </si>
  <si>
    <t>25642000</t>
  </si>
  <si>
    <t>Бадарминское</t>
  </si>
  <si>
    <t>25642401</t>
  </si>
  <si>
    <t>Ершовское</t>
  </si>
  <si>
    <t>25642403</t>
  </si>
  <si>
    <t>25642155</t>
  </si>
  <si>
    <t>Межселенные территории Усть-Илимского муниципального района, расположенные вне границ муниципальных образований Усть-Илимского муниципального района</t>
  </si>
  <si>
    <t>25642701</t>
  </si>
  <si>
    <t>Невонское</t>
  </si>
  <si>
    <t>25642405</t>
  </si>
  <si>
    <t>Подъеланское</t>
  </si>
  <si>
    <t>25642404</t>
  </si>
  <si>
    <t>Седановское</t>
  </si>
  <si>
    <t>25642407</t>
  </si>
  <si>
    <t>Тубинское</t>
  </si>
  <si>
    <t>25642408</t>
  </si>
  <si>
    <t>Эдучанское</t>
  </si>
  <si>
    <t>25642410</t>
  </si>
  <si>
    <t>Усть-Кутский муниципальный район</t>
  </si>
  <si>
    <t>25644000</t>
  </si>
  <si>
    <t>Верхнемарковское</t>
  </si>
  <si>
    <t>25644410</t>
  </si>
  <si>
    <t>Звезднинское</t>
  </si>
  <si>
    <t>25644154</t>
  </si>
  <si>
    <t>Межселенная территория Усть-Кутского муниципального района, на территории которой расположены земли следующих населенных пунктов: с Боярск, с Омолой и др.</t>
  </si>
  <si>
    <t>25644701</t>
  </si>
  <si>
    <t>Нийское</t>
  </si>
  <si>
    <t>25644413</t>
  </si>
  <si>
    <t>Подымахинское</t>
  </si>
  <si>
    <t>25644422</t>
  </si>
  <si>
    <t>Ручейское</t>
  </si>
  <si>
    <t>25644407</t>
  </si>
  <si>
    <t>Усть-Кутское городское поселение</t>
  </si>
  <si>
    <t>25644101</t>
  </si>
  <si>
    <t>Янтальское</t>
  </si>
  <si>
    <t>25644160</t>
  </si>
  <si>
    <t>Усть-Удинский муниципальный район</t>
  </si>
  <si>
    <t>25646000</t>
  </si>
  <si>
    <t>Аносовское</t>
  </si>
  <si>
    <t>25646402</t>
  </si>
  <si>
    <t>Аталанское</t>
  </si>
  <si>
    <t>25646404</t>
  </si>
  <si>
    <t>Балаганкинское</t>
  </si>
  <si>
    <t>25646407</t>
  </si>
  <si>
    <t>Игжейское</t>
  </si>
  <si>
    <t>25646413</t>
  </si>
  <si>
    <t>Ключинское</t>
  </si>
  <si>
    <t>25646447</t>
  </si>
  <si>
    <t>Малышевское</t>
  </si>
  <si>
    <t>25646422</t>
  </si>
  <si>
    <t>Молькинское</t>
  </si>
  <si>
    <t>25646425</t>
  </si>
  <si>
    <t>Новоудинское</t>
  </si>
  <si>
    <t>25646428</t>
  </si>
  <si>
    <t>Подволоченское</t>
  </si>
  <si>
    <t>25646431</t>
  </si>
  <si>
    <t>Светлолобовское</t>
  </si>
  <si>
    <t>25646434</t>
  </si>
  <si>
    <t>Среднемуйское</t>
  </si>
  <si>
    <t>25646437</t>
  </si>
  <si>
    <t>Усть-Удинское</t>
  </si>
  <si>
    <t>25646442</t>
  </si>
  <si>
    <t>Чичковское</t>
  </si>
  <si>
    <t>25646448</t>
  </si>
  <si>
    <t>Юголокское</t>
  </si>
  <si>
    <t>25646446</t>
  </si>
  <si>
    <t>Черемховский муниципальный район</t>
  </si>
  <si>
    <t>25648000</t>
  </si>
  <si>
    <t>Алехинское</t>
  </si>
  <si>
    <t>25648402</t>
  </si>
  <si>
    <t>Бельское</t>
  </si>
  <si>
    <t>25648404</t>
  </si>
  <si>
    <t>Булайское</t>
  </si>
  <si>
    <t>25648405</t>
  </si>
  <si>
    <t>Голуметское</t>
  </si>
  <si>
    <t>25648407</t>
  </si>
  <si>
    <t>Зерновское</t>
  </si>
  <si>
    <t>25648410</t>
  </si>
  <si>
    <t>Каменно-Ангарское</t>
  </si>
  <si>
    <t>25648412</t>
  </si>
  <si>
    <t>Лоховское</t>
  </si>
  <si>
    <t>25648428</t>
  </si>
  <si>
    <t>Михайловское</t>
  </si>
  <si>
    <t>25648155</t>
  </si>
  <si>
    <t>Нижнеиретское</t>
  </si>
  <si>
    <t>25648416</t>
  </si>
  <si>
    <t>Новогромовское</t>
  </si>
  <si>
    <t>25648417</t>
  </si>
  <si>
    <t>Новостроевское</t>
  </si>
  <si>
    <t>25648418</t>
  </si>
  <si>
    <t>Онотское</t>
  </si>
  <si>
    <t>25648419</t>
  </si>
  <si>
    <t>Парфеновское</t>
  </si>
  <si>
    <t>25648422</t>
  </si>
  <si>
    <t>Саянское</t>
  </si>
  <si>
    <t>25648425</t>
  </si>
  <si>
    <t>Тальниковское</t>
  </si>
  <si>
    <t>25648431</t>
  </si>
  <si>
    <t>Тунгусское</t>
  </si>
  <si>
    <t>25648434</t>
  </si>
  <si>
    <t>Узколугское</t>
  </si>
  <si>
    <t>25648437</t>
  </si>
  <si>
    <t>Черемховское</t>
  </si>
  <si>
    <t>25648443</t>
  </si>
  <si>
    <t>25745000</t>
  </si>
  <si>
    <t>Чунский муниципальный район</t>
  </si>
  <si>
    <t>25650000</t>
  </si>
  <si>
    <t>Балтуринское</t>
  </si>
  <si>
    <t>25650402</t>
  </si>
  <si>
    <t>Бунбуйское</t>
  </si>
  <si>
    <t>25650407</t>
  </si>
  <si>
    <t>Веселовское</t>
  </si>
  <si>
    <t>25650410</t>
  </si>
  <si>
    <t>25650414</t>
  </si>
  <si>
    <t>Лесогорское</t>
  </si>
  <si>
    <t>25650162</t>
  </si>
  <si>
    <t>Межселенные территории Чунского муниципального района, расположенные вне границ муниципальных образований Чунского муниципального района</t>
  </si>
  <si>
    <t>25650701</t>
  </si>
  <si>
    <t>Мухинское</t>
  </si>
  <si>
    <t>25650416</t>
  </si>
  <si>
    <t>Новочунское</t>
  </si>
  <si>
    <t>25650419</t>
  </si>
  <si>
    <t>25650165</t>
  </si>
  <si>
    <t>Таргизское</t>
  </si>
  <si>
    <t>25650422</t>
  </si>
  <si>
    <t>Червянское</t>
  </si>
  <si>
    <t>25650425</t>
  </si>
  <si>
    <t>Чунское</t>
  </si>
  <si>
    <t>25650151</t>
  </si>
  <si>
    <t>Шелеховский муниципальный район</t>
  </si>
  <si>
    <t>25655000</t>
  </si>
  <si>
    <t>Баклашинское</t>
  </si>
  <si>
    <t>25655402</t>
  </si>
  <si>
    <t>Большелугское</t>
  </si>
  <si>
    <t>25655404</t>
  </si>
  <si>
    <t>Олхинское</t>
  </si>
  <si>
    <t>25655407</t>
  </si>
  <si>
    <t>Подкаменское</t>
  </si>
  <si>
    <t>25655408</t>
  </si>
  <si>
    <t>Шаманское</t>
  </si>
  <si>
    <t>25655415</t>
  </si>
  <si>
    <t>25655101</t>
  </si>
  <si>
    <t>Эхирит-Булагатский муниципальный район</t>
  </si>
  <si>
    <t>25657000</t>
  </si>
  <si>
    <t>Алужинское</t>
  </si>
  <si>
    <t>25657401</t>
  </si>
  <si>
    <t>Ахинское</t>
  </si>
  <si>
    <t>25657402</t>
  </si>
  <si>
    <t>Гаханское</t>
  </si>
  <si>
    <t>25657413</t>
  </si>
  <si>
    <t>Захальское</t>
  </si>
  <si>
    <t>25657416</t>
  </si>
  <si>
    <t>Капсальское</t>
  </si>
  <si>
    <t>25657419</t>
  </si>
  <si>
    <t>Корсукское</t>
  </si>
  <si>
    <t>25657420</t>
  </si>
  <si>
    <t>Кулункунское</t>
  </si>
  <si>
    <t>25657422</t>
  </si>
  <si>
    <t>Ново-Николаевское</t>
  </si>
  <si>
    <t>25657432</t>
  </si>
  <si>
    <t>Олойское</t>
  </si>
  <si>
    <t>25657435</t>
  </si>
  <si>
    <t>Тугутуйское</t>
  </si>
  <si>
    <t>25657442</t>
  </si>
  <si>
    <t>Усть-Ордынское</t>
  </si>
  <si>
    <t>25657444</t>
  </si>
  <si>
    <t>Харазаргайское</t>
  </si>
  <si>
    <t>25657447</t>
  </si>
  <si>
    <t>Харатское</t>
  </si>
  <si>
    <t>25657448</t>
  </si>
  <si>
    <t>МО_ОКТМО</t>
  </si>
  <si>
    <t>12.04.2022</t>
  </si>
  <si>
    <t>Начальник ПЭО</t>
  </si>
  <si>
    <t>664043, РФ, Иркутская область, г. Иркутск, бульвар Рябикова,  дом 67</t>
  </si>
  <si>
    <t>30.03.2022</t>
  </si>
  <si>
    <t>О</t>
  </si>
  <si>
    <t>Тайшетский муниципальный район, Тайшетское городское поселение (25636101);</t>
  </si>
  <si>
    <t>Вид деятельности:_x000D_
  - Производство тепловой энергии. Некомбинированная выработка_x000D_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</si>
  <si>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Производство.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</si>
  <si>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</si>
  <si>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наименование отсутствует</t>
  </si>
  <si>
    <t>Тайшетское городское поселение (25636101)</t>
  </si>
  <si>
    <t>3.2.1</t>
  </si>
  <si>
    <t>3.15.1</t>
  </si>
  <si>
    <t>3.15.2</t>
  </si>
  <si>
    <t>3.15.3</t>
  </si>
  <si>
    <t>3.15.4</t>
  </si>
  <si>
    <t>3.15.5</t>
  </si>
  <si>
    <t>3.15.6</t>
  </si>
  <si>
    <t>3.15.7</t>
  </si>
  <si>
    <t>3.15.8</t>
  </si>
  <si>
    <t>3.15.9</t>
  </si>
  <si>
    <t>3.15.10</t>
  </si>
  <si>
    <t>Вспомогательные материалы</t>
  </si>
  <si>
    <t>ГСМ</t>
  </si>
  <si>
    <t>расходы на оплату услуг связи</t>
  </si>
  <si>
    <t>расходы на оплату вневедомственной охраны</t>
  </si>
  <si>
    <t>расходы на юридические услуги</t>
  </si>
  <si>
    <t>расходы на информационные услуги</t>
  </si>
  <si>
    <t>платежи за загрязнение окружающей среды</t>
  </si>
  <si>
    <t>транспортный налог</t>
  </si>
  <si>
    <t>расходы на страхование</t>
  </si>
  <si>
    <t>добровольное медицинское страхование</t>
  </si>
  <si>
    <t>3.15.11</t>
  </si>
  <si>
    <t>3.15.12</t>
  </si>
  <si>
    <t>3.15.13</t>
  </si>
  <si>
    <t>услуги технического характера</t>
  </si>
  <si>
    <t>прочие услуги</t>
  </si>
  <si>
    <t>расходы на освоение прир. ресурсов, природоохранные мероприятия и услуги экологического характера</t>
  </si>
  <si>
    <t>3.15.14</t>
  </si>
  <si>
    <t>3.15.15</t>
  </si>
  <si>
    <t>3.15.16</t>
  </si>
  <si>
    <t>3.15.17</t>
  </si>
  <si>
    <t>3.15.18</t>
  </si>
  <si>
    <t>3.15.19</t>
  </si>
  <si>
    <t>3.15.20</t>
  </si>
  <si>
    <t>агентские вознаграждения, возмездное оказание услуг по приему платежей</t>
  </si>
  <si>
    <t>расходы на обучение персонала</t>
  </si>
  <si>
    <t>расходы на служебные командировки</t>
  </si>
  <si>
    <t>прочие расходы</t>
  </si>
  <si>
    <t>тепловая энергия для перепродажи</t>
  </si>
  <si>
    <t>приобретение потерь теплоэнергии</t>
  </si>
  <si>
    <t>затраты на оплату услуг по передаче тепловой энергии</t>
  </si>
  <si>
    <t>14-04-2022 00:00:00</t>
  </si>
  <si>
    <t>8.2</t>
  </si>
  <si>
    <t>8.3</t>
  </si>
  <si>
    <t>8.4</t>
  </si>
  <si>
    <t>8.5</t>
  </si>
  <si>
    <t>Котельная № 1</t>
  </si>
  <si>
    <t>Котельная № 2</t>
  </si>
  <si>
    <t>Котельная № 3</t>
  </si>
  <si>
    <t>Котельная № 4</t>
  </si>
  <si>
    <t>Котельная № 5</t>
  </si>
  <si>
    <t>16.1</t>
  </si>
  <si>
    <t>16.2</t>
  </si>
  <si>
    <t>16.3</t>
  </si>
  <si>
    <t>16.4</t>
  </si>
  <si>
    <t>16.5</t>
  </si>
  <si>
    <t>18.1</t>
  </si>
  <si>
    <t>18.2</t>
  </si>
  <si>
    <t>18.3</t>
  </si>
  <si>
    <t>18.4</t>
  </si>
  <si>
    <t>18.5</t>
  </si>
  <si>
    <t>Не утверждены</t>
  </si>
  <si>
    <t>29.09.2016</t>
  </si>
  <si>
    <t xml:space="preserve">Министерство жилищной политики, энергетики и транспорта Иркутской области </t>
  </si>
  <si>
    <t>Администрация Тайшетского муниципального образования «Тайшетское городское поселение»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</si>
  <si>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</si>
  <si>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</si>
  <si>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</si>
  <si>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</si>
  <si>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</si>
  <si>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</si>
  <si>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</si>
  <si>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</si>
  <si>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</si>
  <si>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</si>
  <si>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</si>
  <si>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</si>
  <si>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</si>
  <si>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</si>
  <si>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</si>
  <si>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</si>
  <si>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</si>
  <si>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</si>
  <si>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</si>
  <si>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</si>
  <si>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</si>
  <si>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</si>
  <si>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</si>
  <si>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Техническое перевооружение тепловой сети до ТК 8 от кот. №1</t>
  </si>
  <si>
    <t>Техническое перевооружение тепловой сети от ТК 3-14 до ТК 3-15 к жилым домам №20, 22 от котельной №1 (с ПИР)</t>
  </si>
  <si>
    <t>Техническое перевооружение тепловой сети от ТК-3-19 до жилого дома 6а мкр.Пахотищева</t>
  </si>
  <si>
    <t>Техническое перевооружение тепловой сети от котельной № 1 (замена тепловой изоляции)</t>
  </si>
  <si>
    <t>Реконструкция тепловой сети по ул. Транспортная от ТК-2 до ТК-3 от кот. №2 (с ПИР)</t>
  </si>
  <si>
    <t>Техническое перевооружение контрольно-измерительных приборов и автоматики котлов котельной 1-ой очереди г. Тайшет, ул. Индустриальная, 3/1 (с ПИР)</t>
  </si>
  <si>
    <t>Модернизация оборудования ХВО котельной 1-ой очереди (замена Na-катионитовых фильтров) г. Тайшет, ул. Индустриальная, 3/1 (с ПИР)</t>
  </si>
  <si>
    <t>Техническое перевооружение оборудования распределительной подстанции 10 кВ (06202) котельной 1-ой очереди г. Тайшет, ул. Индустриальная, 3/1 (с ПИР)</t>
  </si>
  <si>
    <t>Техническое перевооружение оборудования подстанции ТП-16-2/1000(06371) котельной 1-ой очереди г. Тайшет, ул. Индустриальная, 3/1 (с ПИР)</t>
  </si>
  <si>
    <t>Возведение (строительство) временного сооружения. Строительство ограждения территории котельной с пристроем г. Тайшет, ул. Кирова, 224/10 (кадастровый номер земельного участка 38:29:020603:146) с ПИР</t>
  </si>
  <si>
    <t>Модернизация насосного оборудования. Замена электродвигателей сетевых насосов Д630/90 на электродвигатели с частотными преобразователями на котельной 1-ой очереди г. Тайшет, ул. Индустриальная, 3/1 (с ПИР)</t>
  </si>
  <si>
    <t>Дооборудование котельной 1-ой очереди г. Тайшет, ул. Индустриальная, 3/1, здания административного корпуса ул. Индустриальная, 3 автоматическими системами, обеспечивающими пожарную безопасность в соответствии с действующими нормами и правилами (с ПИР)</t>
  </si>
  <si>
    <t>Реконструкция здания котельной. Реконструкция мягкой кровли здания котельной 1-ой очереди г. Тайшет, ул. Индустриальная, 3/1 (с ПИР)</t>
  </si>
  <si>
    <t>Реконструкция здания котельной. Реконструкция кровли здания котельной с пристроем, г. Тайшет, ул. Кирова, 224/10 (с ПИР)</t>
  </si>
  <si>
    <t>Дооборудование воздушной линии 10кВ на участке распределительного пункта 10кВ 06202 (котельная) резервной воздушной линией</t>
  </si>
  <si>
    <t>Дооборудование системы электроснабжения топливоподачи резервным кабелем</t>
  </si>
  <si>
    <t xml:space="preserve">Модернизация сети освещения помещений и территории котельных ОП "ТТС" </t>
  </si>
  <si>
    <t>Устройство приборов учета сточных вод на котельных № 1 и № 2</t>
  </si>
  <si>
    <t>Приобретение и монтаж подогревателя ПСВ-125-7-15 ст.№ 6  котельной № 2 взамен отработавшего нормативный срок</t>
  </si>
  <si>
    <t>Приобретение автобуса ПАЗ для доставки сменного персонала котельных взамен отработавшего нормативный срок КАВЗ-3976</t>
  </si>
  <si>
    <t>Монтаж аварийного освещения помещений и территории котельных ОП "ТТС"</t>
  </si>
  <si>
    <t>Участок тепловой сети от ТК-9 до ТК 9-7, организация перемычки от ТК 9-7 до ТС-12 (инвентарный №Ю01132096). Реконструкция</t>
  </si>
  <si>
    <t>Реконструкция тепловой сети ТС-7 (инвентарный №Ю01132096) от котельной №1 до ТК 12 Этап 1</t>
  </si>
  <si>
    <t>Реконструкция кровли котельной №2 ОП «ТТС» АО «Байкалэнерго» (котельная с четырьмя двухэтажными и тремя одноэтажными пристроями, с пристроем золоудаления и здания углеподачи, инв. № 91, расположенная по адресу: Иркутская обл., г. Тайшет, ул. Гагарина, 114»)» (с ПИР)</t>
  </si>
  <si>
    <t>Приобретение ДЭУ-80</t>
  </si>
  <si>
    <t>Техническое перевооружение парового котла ДКВР 20-13 стационный №3 инвентарный №193 котельной. Замена бункера сырого угля</t>
  </si>
  <si>
    <t>31.12.2018</t>
  </si>
  <si>
    <t>31.12.2019</t>
  </si>
  <si>
    <t>10.2</t>
  </si>
  <si>
    <t>https://portal.eias.ru/Portal/DownloadPage.aspx?type=12&amp;guid=672e9ef8-12f6-4e18-91cd-56d5821024ba</t>
  </si>
  <si>
    <t>Доступно обновление до версии 2.0.1</t>
  </si>
  <si>
    <t>Описание изменений: Версия 2.0.1
1. Расширен список лет для заполнения.</t>
  </si>
  <si>
    <t>Размер файла обновления: 280064 байт</t>
  </si>
  <si>
    <t>Обновление отменено пользователем</t>
  </si>
  <si>
    <t>Предупреждение</t>
  </si>
  <si>
    <t>АДМИНИСТРАЦИЯ АЛЗАМАЙСКОГО МУНИЦИПАЛЬНОГО ОБРАЗОВАНИЯ</t>
  </si>
  <si>
    <t>3813002063</t>
  </si>
  <si>
    <t>381301001</t>
  </si>
  <si>
    <t>АДМИНИСТРАЦИЯ АНГАРСКОГО ГОРОДСКОГО ОКРУГА</t>
  </si>
  <si>
    <t>3801131762</t>
  </si>
  <si>
    <t>АДМИНИСТРАЦИЯ АНДРЮШИНСКОГО СЕЛЬСКОГО ПОСЕЛЕНИЯ КУЙТУНСКОГО РАЙОНА</t>
  </si>
  <si>
    <t>3814010010</t>
  </si>
  <si>
    <t>АДМИНИСТРАЦИЯ АРТЕМОВСКОГО ГОРОДСКОГО ПОСЕЛЕНИЯ</t>
  </si>
  <si>
    <t>3802010513</t>
  </si>
  <si>
    <t>АДМИНИСТРАЦИЯ БАЙКАЛЬСКОГО ГОРОДСКОГО ПОСЕЛЕНИЯ</t>
  </si>
  <si>
    <t>83837003620</t>
  </si>
  <si>
    <t>АДМИНИСТРАЦИЯ БАЛАГАНСКОГО МУНИЦИПАЛЬНОГО ОБРАЗОВАНИЯ</t>
  </si>
  <si>
    <t>3806003450</t>
  </si>
  <si>
    <t>АДМИНИСТРАЦИЯ БАТАМИНСКОГО МУНИЦИПАЛЬНОГО ОБРАЗОВАНИЯ ЗИМИНСКОГО РАЙОНА</t>
  </si>
  <si>
    <t>3806002707</t>
  </si>
  <si>
    <t>АДМИНИСТРАЦИЯ БЕРЕЗНЯКОВСКОГО СЕЛЬСКОГО ПОСЕЛЕНИЯ НИЖНЕИЛИМСКОГО РАЙОНА</t>
  </si>
  <si>
    <t>3834010964</t>
  </si>
  <si>
    <t>АДМИНИСТРАЦИЯ БИРИТСКОГО МУНИЦИПАЛЬНОГО ОБРАЗОВАНИЯ</t>
  </si>
  <si>
    <t>3806002954</t>
  </si>
  <si>
    <t>АДМИНИСТРАЦИЯ БИРЮСИНСКОГО МУНИЦИПАЛЬНОГО ОБРАЗОВАНИЯ "БИРЮСИНСКОЕ ГОРОДСКОЕ ПОСЕЛЕНИЕ"</t>
  </si>
  <si>
    <t>3815009875</t>
  </si>
  <si>
    <t>АДМИНИСТРАЦИЯ БОДАЙБИНСКОГО ГОРОДСКОГО ПОСЕЛЕНИЯ</t>
  </si>
  <si>
    <t>3802010520</t>
  </si>
  <si>
    <t>АДМИНИСТРАЦИЯ БОЛЬШЕЛУГСКОГО СЕЛЬСКОГО ПОСЕЛЕНИЯ</t>
  </si>
  <si>
    <t>3821013238</t>
  </si>
  <si>
    <t>АДМИНИСТРАЦИЯ БОЛЬШЕОКИНСКОГО СЕЛЬСКОГО ПОСЕЛЕНИЯ</t>
  </si>
  <si>
    <t>3823018249</t>
  </si>
  <si>
    <t>АДМИНИСТРАЦИЯ БОЛЬШЕРЕЧЕНСКОГО МУНИЦИПАЛЬНОГО ОБРАЗОВАНИЯ - АДМИНИСТРАЦИЯ ГОРОДСКОГО ПОСЕЛЕНИЯ</t>
  </si>
  <si>
    <t>3827020721</t>
  </si>
  <si>
    <t>АДМИНИСТРАЦИЯ БУГУЛЬДЕЙСКОГО МУНИЦИПАЛЬНОГО ОБРАЗОВАНИЯ - АДМИНИСТРАЦИЯ СЕЛЬСКОГО ПОСЕЛЕНИЯ</t>
  </si>
  <si>
    <t>3836003426</t>
  </si>
  <si>
    <t>АДМИНИСТРАЦИЯ ВЕРХНЕМАРКОВСКОГО СЕЛЬСКОГО ПОСЕЛЕНИЯ УСТЬ-КУТСКОГО МУНИЦИПАЛЬНОГО РАЙОНА ИРКУТСКОЙ ОБЛАСТИ</t>
  </si>
  <si>
    <t>3818019328</t>
  </si>
  <si>
    <t>АДМИНИСТРАЦИЯ ГОРОДА ИРКУТСКА</t>
  </si>
  <si>
    <t>3808131271</t>
  </si>
  <si>
    <t>АДМИНИСТРАЦИЯ ГОРОДА УСОЛЬЕ-СИБИРСКОЕ</t>
  </si>
  <si>
    <t>3819005092</t>
  </si>
  <si>
    <t>АДМИНИСТРАЦИЯ ГОРОДА УСТЬ-ИЛИМСКА</t>
  </si>
  <si>
    <t>3817010682</t>
  </si>
  <si>
    <t>АДМИНИСТРАЦИЯ ДОБЧУРСКОГО СЕЛЬСКОГО ПОСЕЛЕНИЯ</t>
  </si>
  <si>
    <t>3823018231</t>
  </si>
  <si>
    <t>АДМИНИСТРАЦИЯ ЕРБОГАЧЕНСКОГО МУНИЦИПАЛЬНОГО ОБРАЗОВАНИЯ</t>
  </si>
  <si>
    <t>3829035931</t>
  </si>
  <si>
    <t>АДМИНИСТРАЦИЯ ЖИГАЛОВСКОГО МУНИЦИПАЛЬНОГО ОБРАЗОВАНИЯ</t>
  </si>
  <si>
    <t>3824002178</t>
  </si>
  <si>
    <t>382401001</t>
  </si>
  <si>
    <t>АДМИНИСТРАЦИЯ ЖУИНСКОГО СЕЛЬСКОГО ПОСЕЛЕНИЯ</t>
  </si>
  <si>
    <t>3802010489</t>
  </si>
  <si>
    <t>АДМИНИСТРАЦИЯ ЗАСЛАВСКОГО МУНИЦИПАЛЬНОГО ОБРАЗОВАНИЯ</t>
  </si>
  <si>
    <t>3806002880</t>
  </si>
  <si>
    <t>АДМИНИСТРАЦИЯ ЗВЁЗДНИНСКОГО ГОРОДСКОГО ПОСЕЛЕНИЯ УСТЬ-КУТСКОГО МУНИЦИПАЛЬНОГО РАЙОНА ИРКУТСКОЙ ОБЛАСТИ</t>
  </si>
  <si>
    <t>3818019342</t>
  </si>
  <si>
    <t>АДМИНИСТРАЦИЯ ЗИМИНСКОГО ГОРОДСКОГО МУНИЦИПАЛЬНОГО ОБРАЗОВАНИЯ</t>
  </si>
  <si>
    <t>3806009117</t>
  </si>
  <si>
    <t>АДМИНИСТРАЦИЯ ЗЯБИНСКОГО СЕЛЬСКОГО ПОСЕЛЕНИЯ</t>
  </si>
  <si>
    <t>3823018224</t>
  </si>
  <si>
    <t>АДМИНИСТРАЦИЯ ИЛИРСКОГО СЕЛЬСКОГО ПОСЕЛЕНИЯ</t>
  </si>
  <si>
    <t>3823018217</t>
  </si>
  <si>
    <t>АДМИНИСТРАЦИЯ КВИТОКСКОГО МУНИЦИПАЛЬНОГО ОБРАЗОВАНИЯ</t>
  </si>
  <si>
    <t>3815009184</t>
  </si>
  <si>
    <t>АДМИНИСТРАЦИЯ КЕЖЕМСКОГО СЕЛЬСКОГО ПОСЕЛЕНИЯ</t>
  </si>
  <si>
    <t>3823018305</t>
  </si>
  <si>
    <t>АДМИНИСТРАЦИЯ КИРЕНСКОГО ГОРОДСКОГО ПОСЕЛЕНИЯ</t>
  </si>
  <si>
    <t>3831004024</t>
  </si>
  <si>
    <t>АДМИНИСТРАЦИЯ КОБЛЯКОВСКОГО СЕЛЬСКОГО ПОСЕЛЕНИЯ</t>
  </si>
  <si>
    <t>3823018182</t>
  </si>
  <si>
    <t>АДМИНИСТРАЦИЯ КОРШУНОВСКОГО СЕЛЬСКОГО ПОСЕЛЕНИЯ НИЖНЕИЛИМСКОГО РАЙОНА</t>
  </si>
  <si>
    <t>3834010957</t>
  </si>
  <si>
    <t>АДМИНИСТРАЦИЯ КРИВОЛУКСКОГО СЕЛЬСКОГО ПОСЕЛЕНИЯ</t>
  </si>
  <si>
    <t>3831004049</t>
  </si>
  <si>
    <t>АДМИНИСТРАЦИЯ КРОПОТКИНСКОГО ГОРОДСКОГО ПОСЕЛЕНИЯ</t>
  </si>
  <si>
    <t>3802010457</t>
  </si>
  <si>
    <t>АДМИНИСТРАЦИЯ КУЙТУНСКОГО ГОРОДСКОГО ПОСЕЛЕНИЯ</t>
  </si>
  <si>
    <t>3814010116</t>
  </si>
  <si>
    <t>АДМИНИСТРАЦИЯ КУЛТУКСКОГО ГОРОДСКОГО ПОСЕЛЕНИЯ СЛЮДЯНСКОГО РАЙОНА</t>
  </si>
  <si>
    <t>3837003764</t>
  </si>
  <si>
    <t>АДМИНИСТРАЦИЯ КУНЕРМИНСКОГО СЕЛЬСКОГО ПОСЕЛЕНИЯ КАЗАЧИНСКО-ЛЕНСКОГО РАЙОНА ИРКУТСКОЙ ОБЛАСТИ</t>
  </si>
  <si>
    <t>3818019173</t>
  </si>
  <si>
    <t>АДМИНИСТРАЦИЯ ЛИСТВЯНСКОГО МУНИЦИПАЛЬНОГО ОБРАЗОВАНИЯ - АДМИНИСТРАЦИЯ ГОРОДСКОГО ПОСЕЛЕНИЯ</t>
  </si>
  <si>
    <t>3827020697</t>
  </si>
  <si>
    <t>АДМИНИСТРАЦИЯ МАГИСТРАЛЬНИНСКОГО ГОРОДСКОГО ПОСЕЛЕНИЯ КАЗАЧИНСКО-ЛЕНСКОГО РАЙОНА ИРКУТСКОЙ ОБЛАСТИ</t>
  </si>
  <si>
    <t>3818019215</t>
  </si>
  <si>
    <t>АДМИНИСТРАЦИЯ МАМАКАНСКОГО ГОРОДСКОГО ПОСЕЛЕНИЯ</t>
  </si>
  <si>
    <t>3802010506</t>
  </si>
  <si>
    <t>АДМИНИСТРАЦИЯ МАМСКОГО ГОРОДСКОГО ПОСЕЛЕНИЯ МАМСКО-ЧУЙСКОГО РАЙОНА</t>
  </si>
  <si>
    <t>3802010545</t>
  </si>
  <si>
    <t>АДМИНИСТРАЦИЯ МАРКОВСКОГО МУНИЦИПАЛЬНОГО ОБРАЗОВАНИЯ - АДМИНИСТРАЦИЯ ГОРОДСКОГО ПОСЕЛЕНИЯ</t>
  </si>
  <si>
    <t>3827020680</t>
  </si>
  <si>
    <t>АДМИНИСТРАЦИЯ МИШЕЛЕВСКОГО ГОРОДСКОГО ПОСЕЛЕНИЯ УСОЛЬСКОГО МУНИЦИПАЛЬНОГО РАЙОНА ИРКУТСКОЙ ОБЛАСТИ</t>
  </si>
  <si>
    <t>3819016111</t>
  </si>
  <si>
    <t>АДМИНИСТРАЦИЯ МОЛОДЕЖНОГО МУНИЦИПАЛЬНОГО ОБРАЗОВАНИЯ-АДМИНИСТРАЦИЯ СЕЛЬСКОГО ПОСЕЛЕНИЯ</t>
  </si>
  <si>
    <t>3827020552</t>
  </si>
  <si>
    <t>АДМИНИСТРАЦИЯ МУНИЦИПАЛЬНОГО ОБРАЗОВАНИЯ "БАЯНДАЙ"</t>
  </si>
  <si>
    <t>8502003176</t>
  </si>
  <si>
    <t>850201001</t>
  </si>
  <si>
    <t>АДМИНИСТРАЦИЯ МУНИЦИПАЛЬНОГО ОБРАЗОВАНИЯ "БРАТСКИЙ РАЙОН"</t>
  </si>
  <si>
    <t>3823028737</t>
  </si>
  <si>
    <t>АДМИНИСТРАЦИЯ МУНИЦИПАЛЬНОГО ОБРАЗОВАНИЯ "БУРЕТЬ"</t>
  </si>
  <si>
    <t>8503006003</t>
  </si>
  <si>
    <t>АДМИНИСТРАЦИЯ МУНИЦИПАЛЬНОГО ОБРАЗОВАНИЯ "ГОРОД ЧЕРЕМХОВО"</t>
  </si>
  <si>
    <t>3820010121</t>
  </si>
  <si>
    <t>АДМИНИСТРАЦИЯ МУНИЦИПАЛЬНОГО ОБРАЗОВАНИЯ "КАХА-ОНГОЙСКОЕ"</t>
  </si>
  <si>
    <t>8505006009</t>
  </si>
  <si>
    <t>850501001</t>
  </si>
  <si>
    <t>АДМИНИСТРАЦИЯ МУНИЦИПАЛЬНОГО ОБРАЗОВАНИЯ "КУТУЛИК"</t>
  </si>
  <si>
    <t>8501006054</t>
  </si>
  <si>
    <t>АДМИНИСТРАЦИЯ МУНИЦИПАЛЬНОГО ОБРАЗОВАНИЯ "НОВАЯ ИДА"</t>
  </si>
  <si>
    <t>8503005987</t>
  </si>
  <si>
    <t>АДМИНИСТРАЦИЯ МУНИЦИПАЛЬНОГО ОБРАЗОВАНИЯ "НОВОНУКУТСКОЕ"</t>
  </si>
  <si>
    <t>8504004055</t>
  </si>
  <si>
    <t>АДМИНИСТРАЦИЯ МУНИЦИПАЛЬНОГО ОБРАЗОВАНИЯ "ПОСЕЛОК ПРИМОРСКИЙ"</t>
  </si>
  <si>
    <t>8505006055</t>
  </si>
  <si>
    <t>АДМИНИСТРАЦИЯ МУНИЦИПАЛЬНОГО ОБРАЗОВАНИЯ "ТУГУТУЙСКОЕ"</t>
  </si>
  <si>
    <t>8506009718</t>
  </si>
  <si>
    <t>АДМИНИСТРАЦИЯ МУНИЦИПАЛЬНОГО ОБРАЗОВАНИЯ "УКЫР"</t>
  </si>
  <si>
    <t>8503005962</t>
  </si>
  <si>
    <t>АДМИНИСТРАЦИЯ МУНИЦИПАЛЬНОГО ОБРАЗОВАНИЯ "УСТЬ-ОРДЫНСКОЕ"</t>
  </si>
  <si>
    <t>8506009588</t>
  </si>
  <si>
    <t>АДМИНИСТРАЦИЯ МУНИЦИПАЛЬНОГО ОБРАЗОВАНИЯ БОХАН</t>
  </si>
  <si>
    <t>8503006035</t>
  </si>
  <si>
    <t>АДМИНИСТРАЦИЯ МУНИЦИПАЛЬНОГО ОБРАЗОВАНИЯ ГОРОДА БРАТСКА</t>
  </si>
  <si>
    <t>3803100833</t>
  </si>
  <si>
    <t>АДМИНИСТРАЦИЯ МУНИЦИПАЛЬНОГО ОБРАЗОВАНИЯ ЖЕЛЕЗНОГОРСК-ИЛИМСКОЕ ГОРОДСКОЕ ПОСЕЛЕНИЕ</t>
  </si>
  <si>
    <t>3834010989</t>
  </si>
  <si>
    <t>АДМИНИСТРАЦИЯ МУНИЦИПАЛЬНОГО ОБРАЗОВАНИЯ КАМЕНКА</t>
  </si>
  <si>
    <t>8503005850</t>
  </si>
  <si>
    <t>АДМИНИСТРАЦИЯ МУНИЦИПАЛЬНОГО ОБРАЗОВАНИЯ ОСА</t>
  </si>
  <si>
    <t>8505006087</t>
  </si>
  <si>
    <t>АДМИНИСТРАЦИЯ МУНИЦИПАЛЬНОГО ОБРАЗОВАНИЯ ХОХОРСК</t>
  </si>
  <si>
    <t>8503005881</t>
  </si>
  <si>
    <t>АДМИНИСТРАЦИЯ НИЖНЕУДИНСКОГО МУНИЦИПАЛЬНОГО ОБРАЗОВАНИЯ</t>
  </si>
  <si>
    <t>3813002056</t>
  </si>
  <si>
    <t>АДМИНИСТРАЦИЯ НИЙСКОГО СЕЛЬСКОГО ПОСЕЛЕНИЯ УСТЬ-КУТСКОГО МУНИЦИПАЛЬНОГО РАЙОНА ИРКУТСКОЙ ОБЛАСТИ</t>
  </si>
  <si>
    <t>3818019310</t>
  </si>
  <si>
    <t>АДМИНИСТРАЦИЯ НОВОИГИРМИНСКОГО ГОРОДСКОГО ПОСЕЛЕНИЯ НИЖНЕИЛИМСКОГО РАЙОНА</t>
  </si>
  <si>
    <t>3834011005</t>
  </si>
  <si>
    <t>АДМИНИСТРАЦИЯ НОВОИЛИМСКОГО СЕЛЬСКОГО ПОСЕЛЕНИЯ НИЖНЕИЛИМСКОГО РАЙОНА</t>
  </si>
  <si>
    <t>3834011051</t>
  </si>
  <si>
    <t>АДМИНИСТРАЦИЯ ПОДВОЛОЧЕНСКОГО СЕЛЬСКОГО ПОСЕЛЕНИЯ УСТЬ-УДИНСКОГО РАЙОНА</t>
  </si>
  <si>
    <t>3806002802</t>
  </si>
  <si>
    <t>АДМИНИСТРАЦИЯ ПОДЫМАХИНСКОГО СЕЛЬСКОГО ПОСЕЛЕНИЯ УСТЬ-КУТСКОГО МУНИЦИПАЛЬНОГО РАЙОНА ИРКУТСКОЙ ОБЛАСТИ</t>
  </si>
  <si>
    <t>3818019367</t>
  </si>
  <si>
    <t>АДМИНИСТРАЦИЯ ПОКОСНИНСКОГО СЕЛЬСКОГО ПОСЕЛЕНИЯ</t>
  </si>
  <si>
    <t>3823018136</t>
  </si>
  <si>
    <t>АДМИНИСТРАЦИЯ ПОРТБАЙКАЛЬСКОГО СЕЛЬСКОГО ПОСЕЛЕНИЯ СЛЮДЯНСКОГО РАЙОНА</t>
  </si>
  <si>
    <t>3837003700</t>
  </si>
  <si>
    <t>АДМИНИСТРАЦИЯ РАДИЩЕВСКОГО ГОРОДСКОГО ПОСЕЛЕНИЯ НИЖНЕИЛИМСКОГО РАЙОНА</t>
  </si>
  <si>
    <t>3834011076</t>
  </si>
  <si>
    <t>АДМИНИСТРАЦИЯ РАЗДОЛЬИНСКОГО СЕЛЬСКОГО ПОСЕЛЕНИЯ УСОЛЬСКОГО МУНИЦИПАЛЬНОГО РАЙОНА ИРКУТСКОЙ ОБЛАСТИ</t>
  </si>
  <si>
    <t>3819015904</t>
  </si>
  <si>
    <t>АДМИНИСТРАЦИЯ РУДНОГОРСКОГО ГОРОДСКОГО ПОСЕЛЕНИЯ НИЖНЕИЛИМСКОГО РАЙОНА</t>
  </si>
  <si>
    <t>3834011012</t>
  </si>
  <si>
    <t>АДМИНИСТРАЦИЯ РУЧЕЙСКОГО СЕЛЬСКОГО ПОСЕЛЕНИЯ УСТЬ-КУТСКОГО МУНИЦИПАЛЬНОГО РАЙОНА ИРКУТСКОЙ ОБЛАСТИ</t>
  </si>
  <si>
    <t>3818019335</t>
  </si>
  <si>
    <t>АДМИНИСТРАЦИЯ СЕЛЬСКОГО ПОСЕЛЕНИЯ ЖЕЛЕЗНОДОРОЖНОГО МУНИЦИПАЛЬНОГО ОБРАЗОВАНИЯ</t>
  </si>
  <si>
    <t>3819015911</t>
  </si>
  <si>
    <t>АДМИНИСТРАЦИЯ СЛЮДЯНСКОГО ГОРОДСКОГО ПОСЕЛЕНИЯ СЛЮДЯНСКОГО РАЙОНА</t>
  </si>
  <si>
    <t>3837003651</t>
  </si>
  <si>
    <t>АДМИНИСТРАЦИЯ СМОЛЕНСКОГО МУНИЦИПАЛЬНОГО ОБРАЗОВАНИЯ - АДМИНИСТРАЦИЯ СЕЛЬСКОГО ПОСЕЛЕНИЯ</t>
  </si>
  <si>
    <t>3827020369</t>
  </si>
  <si>
    <t>АДМИНИСТРАЦИЯ СОСНОВОБОРСКОГО МУНИЦИПАЛЬНОГО ОБРАЗОВАНИЯ - АДМИНИСТРАЦИЯ СЕЛЬСКОГО ПОСЕЛЕНИЯ</t>
  </si>
  <si>
    <t>3827020390</t>
  </si>
  <si>
    <t>АДМИНИСТРАЦИЯ ТАЙТУРСКОГО ГОРОДСКОГО ПОСЕЛЕНИЯ УСОЛЬСКОГО МУНИЦИПАЛЬНОГО РАЙОНА ИРКУТСКОЙ ОБЛАСТИ</t>
  </si>
  <si>
    <t>3819015929</t>
  </si>
  <si>
    <t>АДМИНИСТРАЦИЯ ТАЙШЕТСКОГО МУНИЦИПАЛЬНОГО ОБРАЗОВАНИЯ ТАЙШЕТСКОЕ ГОРОДСКОЕ ПОСЕЛЕНИЕ</t>
  </si>
  <si>
    <t>3815009650</t>
  </si>
  <si>
    <t>АДМИНИСТРАЦИЯ ТУРМАНСКОГО СЕЛЬСКОГО ПОСЕЛЕНИЯ</t>
  </si>
  <si>
    <t>3823018062</t>
  </si>
  <si>
    <t>АДМИНИСТРАЦИЯ УЛЬКАНСКОГО ГОРОДСКОГО ПОСЕЛЕНИЯ КАЗАЧИНСКО-ЛЕНСКОГО МУНИЦИПАЛЬНОГО РАЙОНА ИРКУТСКОЙ ОБЛАСТИ</t>
  </si>
  <si>
    <t>3818019208</t>
  </si>
  <si>
    <t>АДМИНИСТРАЦИЯ УСТЬ-КУТСКОГО МУНИЦИПАЛЬНОГО ОБРАЗОВАНИЯ</t>
  </si>
  <si>
    <t>3818009263</t>
  </si>
  <si>
    <t>АДМИНИСТРАЦИЯ УСТЬ-КУТСКОГО МУНИЦИПАЛЬНОГО ОБРАЗОВАНИЯ (ГОРОДСКОГО ПОСЕЛЕНИЯ) УСТЬ-КУТСКОГО РАЙОНА ИРКУТСКОЙ ОБЛАСТИ</t>
  </si>
  <si>
    <t>3818019350</t>
  </si>
  <si>
    <t>АДМИНИСТРАЦИЯ УСТЬ-УДИНСКОГО СЕЛЬСКОГО ПОСЕЛЕНИЯ УСТЬ-УДИНСКОГО МУНИЦИПАЛЬНОГО РАЙОНА ИРКУТСКОЙ ОБЛАСТИ</t>
  </si>
  <si>
    <t>3806003002</t>
  </si>
  <si>
    <t>АДМИНИСТРАЦИЯ УТУЛИКСКОГО СЕЛЬСКОГО ПОСЕЛЕНИЯ СЛЮДЯНСКОГО РАЙОНА</t>
  </si>
  <si>
    <t>3837003771</t>
  </si>
  <si>
    <t>АДМИНИСТРАЦИЯ ХАРАНЖИНСКОГО СЕЛЬСКОГО ПОСЕЛЕНИЯ</t>
  </si>
  <si>
    <t>3823018055</t>
  </si>
  <si>
    <t>АДМИНИСТРАЦИЯ ХУЖИРСКОГО МУНИЦИПАЛЬНОГО ОБРАЗОВАНИЯ-АДМИНИСТРАЦИЯ СЕЛЬСКОГО ПОСЕЛЕНИЯ</t>
  </si>
  <si>
    <t>3836003440</t>
  </si>
  <si>
    <t>АДМИНИСТРАЦИЯ ШАРА-ТОГОТСКОГО МУНИЦИПАЛЬНОГО ОБРАЗОВАНИЯ - АДМИНИСТРАЦИЯ СЕЛЬСКОГО ПОСЕЛЕНИЯ</t>
  </si>
  <si>
    <t>3836003480</t>
  </si>
  <si>
    <t>АДМИНИСТРАЦИЯ ШЕЛЕХОВСКОГО ГОРОДСКОГО ПОСЕЛЕНИЯ</t>
  </si>
  <si>
    <t>3821013291</t>
  </si>
  <si>
    <t>АДМИНИСТРАЦИЯ ЯНГЕЛЕВСКОГО ГОРОДСКОГО ПОСЕЛЕНИЯ НИЖНЕИЛИМСКОГО РАЙОНА</t>
  </si>
  <si>
    <t>3834010971</t>
  </si>
  <si>
    <t>АДМИНИСТРАЦИЯ ЯНТАЛЬСКОГО ГОРОДСКОГО ПОСЕЛЕНИЯ УСТЬ-КУТСКОГО МУНИЦИПАЛЬНОГО РАЙОНА ИРКУТСКОЙ ОБЛАСТИ</t>
  </si>
  <si>
    <t>3818019303</t>
  </si>
  <si>
    <t>АО "Байкалэнерго"</t>
  </si>
  <si>
    <t>АО "ИЭСК"</t>
  </si>
  <si>
    <t>29-09-2023 00:00:00</t>
  </si>
  <si>
    <t>ИП Майоров Владимир Константинович</t>
  </si>
  <si>
    <t>17-07-2024 00:00:00</t>
  </si>
  <si>
    <t>31817911</t>
  </si>
  <si>
    <t>ИП Рубанкова Людмила Серафимовна</t>
  </si>
  <si>
    <t>08-04-2026 00:00:00</t>
  </si>
  <si>
    <t>21-04-2023 00:00:00</t>
  </si>
  <si>
    <t>03-03-2024 00:00:00</t>
  </si>
  <si>
    <t>16-01-2026 00:00:00</t>
  </si>
  <si>
    <t>КАЗЁННОЕ УЧРЕЖДЕНИЕ АДМИНИСТРАЦИЯ БАЖИРСКОГО МУНИЦИПАЛЬНОГО ОБРАЗОВАНИЯ</t>
  </si>
  <si>
    <t>3814010148</t>
  </si>
  <si>
    <t>КАЗЁННОЕ УЧРЕЖДЕНИЕ АДМИНИСТРАЦИЯ ВЕРЕНСКОГО МУНИЦИПАЛЬНОГО ОБРАЗОВАНИЯ</t>
  </si>
  <si>
    <t>3814009833</t>
  </si>
  <si>
    <t>КАЗЁННОЕ УЧРЕЖДЕНИЕ АДМИНИСТРАЦИЯ МОЙГАНСКОГО МУНИЦИПАЛЬНОГО ОБРАЗОВАНИЯ</t>
  </si>
  <si>
    <t>3814009791</t>
  </si>
  <si>
    <t>КАЗЁННОЕ УЧРЕЖДЕНИЕ АДМИНИСТРАЦИЯ МУНИЦИПАЛЬНОГО ОБРАЗОВАНИЯ "ХОЛМОГОЙСКОЕ СЕЛЬСКОЕ ПОСЕЛЕНИЕ"</t>
  </si>
  <si>
    <t>3814010123</t>
  </si>
  <si>
    <t>КАЗЁННОЕ УЧРЕЖДЕНИЕ АДМИНИСТРАЦИЯ ХАНЖИНОВСКОГО МУНИЦИПАЛЬНОГО ОБРАЗОВАНИЯ</t>
  </si>
  <si>
    <t>3814009826</t>
  </si>
  <si>
    <t>КАЗЁННОЕ УЧРЕЖДЕНИЕ АДМИНИСТРАЦИЯ ХОР-ТАГНИНСКОГО МУНИЦИПАЛЬНОГО ОБРАЗОВАНИЯ</t>
  </si>
  <si>
    <t>3814009914</t>
  </si>
  <si>
    <t>КАЗЕННОЕ УЧРЕЖДЕНИЕ АДМИНИСТРАЦИЯ МУНИЦИПАЛЬНОГО ОБРАЗОВАНИЯ "МОИСЕЕВСКОЕ СЕЛЬСКОЕ ПОСЕЛЕНИЕ"</t>
  </si>
  <si>
    <t>3814009819</t>
  </si>
  <si>
    <t>КАЗЕННОЕ УЧРЕЖДЕНИЕ АДМИНИСТРАЦИЯ ТРОИЦКОГО МУНИЦИПАЛЬНОГО ОБРАЗОВАНИЯ</t>
  </si>
  <si>
    <t>3814010130</t>
  </si>
  <si>
    <t>КОМИТЕТ ПО ЖИЗНЕОБЕСПЕЧЕНИЮ АДМИНИСТРАЦИИ МУНИЦИПАЛЬНОГО ОБРАЗОВАНИЯ "ГОРОД СВИРСК"</t>
  </si>
  <si>
    <t>3820013683</t>
  </si>
  <si>
    <t>18-07-2025 00:00:00</t>
  </si>
  <si>
    <t>24-08-2022 00:00:00</t>
  </si>
  <si>
    <t>МП "ЖКХ" УКМО</t>
  </si>
  <si>
    <t>МУНИЦИПАЛЬНОЕ КАЗЕННОЕ УЧРЕЖДЕНИЕ "АДМИНИСТРАЦИЯ ГОРОДСКОГО ОКРУГА МУНИЦИПАЛЬНОГО ОБРАЗОВАНИЯ "ГОРОД САЯНСК"</t>
  </si>
  <si>
    <t>3814000735</t>
  </si>
  <si>
    <t>МУНИЦИПАЛЬНОЕ КАЗЕННОЕ УЧРЕЖДЕНИЕ "АДМИНИСТРАЦИЯ НОВОЧУНСКОГО МУНИЦИПАЛЬНОГО ОБРАЗОВАНИЯ"</t>
  </si>
  <si>
    <t>3815009787</t>
  </si>
  <si>
    <t>МУНИЦИПАЛЬНОЕ КАЗЕННОЕ УЧРЕЖДЕНИЕ "АДМИНИСТРАЦИЯ ЧУНСКОГО МУНИЦИПАЛЬНОГО ОБРАЗОВАНИЯ"</t>
  </si>
  <si>
    <t>3815009642</t>
  </si>
  <si>
    <t>МУНИЦИПАЛЬНОЕ КАЗЕННОЕ УЧРЕЖДЕНИЕ АДМИНИСТРАЦИЯ ТЫРЕТСКОГО МУНИЦИПАЛЬНОГО ОБРАЗОВАНИЯ</t>
  </si>
  <si>
    <t>3814010109</t>
  </si>
  <si>
    <t>МУНИЦИПАЛЬНОЕ УЧРЕЖДЕНИЕ "АДМИНИСТРАЦИЯ ГОРОДСКОГО ОКРУГА МУНИЦИПАЛЬНОГО ОБРАЗОВАНИЯ - "ГОРОД ТУЛУН"</t>
  </si>
  <si>
    <t>3816001999</t>
  </si>
  <si>
    <t>МУНИЦИПАЛЬНОЕ УЧРЕЖДЕНИЕ "АДМИНИСТРАЦИЯ НОВОБИРЮСИНСКОГО МУНИЦИПАЛЬНОГО ОБРАЗОВАНИЯ"</t>
  </si>
  <si>
    <t>3815009931</t>
  </si>
  <si>
    <t>14-06-2022 00:00:00</t>
  </si>
  <si>
    <t>19-01-2024 00:00:00</t>
  </si>
  <si>
    <t>МУП "ЖКХ ПРИБРЕЖНИНСКОГО МО"</t>
  </si>
  <si>
    <t>18-05-2022 00:00:00</t>
  </si>
  <si>
    <t>07-10-2022 00:00:00</t>
  </si>
  <si>
    <t>18-12-2024 00:00:00</t>
  </si>
  <si>
    <t>31547624</t>
  </si>
  <si>
    <t>МУП "Заречье"</t>
  </si>
  <si>
    <t>3805736624</t>
  </si>
  <si>
    <t>21-09-2021 00:00:00</t>
  </si>
  <si>
    <t>14-12-2023 00:00:00</t>
  </si>
  <si>
    <t>16-01-2025 00:00:00</t>
  </si>
  <si>
    <t>27-01-2023 00:00:00</t>
  </si>
  <si>
    <t>27-06-2023 00:00:00</t>
  </si>
  <si>
    <t>26-08-2024 00:00:00</t>
  </si>
  <si>
    <t>25-09-2024 00:00:00</t>
  </si>
  <si>
    <t>16-10-2025 00:00:00</t>
  </si>
  <si>
    <t>29-05-2024 00:00:00</t>
  </si>
  <si>
    <t>МУП "ТеплоЭнергоСервис г. Иркутска"</t>
  </si>
  <si>
    <t>04-07-2024 00:00:00</t>
  </si>
  <si>
    <t>06-10-2023 00:00:00</t>
  </si>
  <si>
    <t>23-08-2023 00:00:00</t>
  </si>
  <si>
    <t>31280176</t>
  </si>
  <si>
    <t>МУП Управляющая компания "Игирма"</t>
  </si>
  <si>
    <t>3805733180</t>
  </si>
  <si>
    <t>12-09-2018 00:00:00</t>
  </si>
  <si>
    <t>01-07-2025 00:00:00</t>
  </si>
  <si>
    <t>05-02-2025 00:00:00</t>
  </si>
  <si>
    <t>25-01-2024 00:00:00</t>
  </si>
  <si>
    <t>12-02-2024 00:00:00</t>
  </si>
  <si>
    <t>10-07-2023 00:00:00</t>
  </si>
  <si>
    <t>ОГБУСО "Пуляевский дом социального обслуживания"</t>
  </si>
  <si>
    <t>16-03-2023 00:00:00</t>
  </si>
  <si>
    <t>31713828</t>
  </si>
  <si>
    <t>ООО "Вектор"</t>
  </si>
  <si>
    <t>3811475280</t>
  </si>
  <si>
    <t>09-08-2021 00:00:00</t>
  </si>
  <si>
    <t>31680679</t>
  </si>
  <si>
    <t>ООО "Вихоревское коммунальное управление"</t>
  </si>
  <si>
    <t>3849037616</t>
  </si>
  <si>
    <t>19-08-2014 00:00:00</t>
  </si>
  <si>
    <t>22-11-2024 00:00:00</t>
  </si>
  <si>
    <t>07-02-2025 00:00:00</t>
  </si>
  <si>
    <t>31885846</t>
  </si>
  <si>
    <t>ООО "ДСК"</t>
  </si>
  <si>
    <t>3837002062</t>
  </si>
  <si>
    <t>20-01-2003 00:00:00</t>
  </si>
  <si>
    <t>13-12-2023 00:00:00</t>
  </si>
  <si>
    <t>11-12-2023 00:00:00</t>
  </si>
  <si>
    <t>08-12-2023 00:00:00</t>
  </si>
  <si>
    <t>31772635</t>
  </si>
  <si>
    <t>380145001</t>
  </si>
  <si>
    <t>21-07-2022 00:00:00</t>
  </si>
  <si>
    <t>20-10-2023 00:00:00</t>
  </si>
  <si>
    <t>09-02-2023 00:00:00</t>
  </si>
  <si>
    <t>ООО "Максимовский карьер 2010"</t>
  </si>
  <si>
    <t>31545268</t>
  </si>
  <si>
    <t>ООО "ПКХ"</t>
  </si>
  <si>
    <t>3805736575</t>
  </si>
  <si>
    <t>03-09-2021 00:00:00</t>
  </si>
  <si>
    <t>19-07-2022 00:00:00</t>
  </si>
  <si>
    <t>11-11-2022 00:00:00</t>
  </si>
  <si>
    <t>31771577</t>
  </si>
  <si>
    <t>ООО "Ремстрой 138"</t>
  </si>
  <si>
    <t>3827058980</t>
  </si>
  <si>
    <t>15-05-2020 00:00:00</t>
  </si>
  <si>
    <t>03-02-2023 00:00:00</t>
  </si>
  <si>
    <t>02-05-2024 00:00:00</t>
  </si>
  <si>
    <t>08-12-2022 00:00:00</t>
  </si>
  <si>
    <t>31617059</t>
  </si>
  <si>
    <t>ООО "СИБТЕХИНВЕСТ"</t>
  </si>
  <si>
    <t>3808153684</t>
  </si>
  <si>
    <t>08-04-2021 00:00:00</t>
  </si>
  <si>
    <t>31-08-2023 00:00:00</t>
  </si>
  <si>
    <t>29-01-2026 00:00:00</t>
  </si>
  <si>
    <t>14-10-2022 00:00:00</t>
  </si>
  <si>
    <t>29-12-2022 00:00:00</t>
  </si>
  <si>
    <t>18-11-2022 00:00:00</t>
  </si>
  <si>
    <t>31632078</t>
  </si>
  <si>
    <t>ООО "Тепло Невон"</t>
  </si>
  <si>
    <t>3804115550</t>
  </si>
  <si>
    <t>24-11-2021 00:00:00</t>
  </si>
  <si>
    <t>02-06-2022 00:00:00</t>
  </si>
  <si>
    <t>19-06-2025 00:00:00</t>
  </si>
  <si>
    <t>13-12-2024 00:00:00</t>
  </si>
  <si>
    <t>25-11-2024 00:00:00</t>
  </si>
  <si>
    <t>16-11-2022 00:00:00</t>
  </si>
  <si>
    <t>31689444</t>
  </si>
  <si>
    <t>3815013141</t>
  </si>
  <si>
    <t>05-02-2008 00:00:00</t>
  </si>
  <si>
    <t>17-01-2025 00:00:00</t>
  </si>
  <si>
    <t>ООО "Транснефть-Восток"</t>
  </si>
  <si>
    <t>19-05-2023 00:00:00</t>
  </si>
  <si>
    <t>24-07-2023 00:00:00</t>
  </si>
  <si>
    <t>31642225</t>
  </si>
  <si>
    <t>ООО "Удача"</t>
  </si>
  <si>
    <t>3805732108</t>
  </si>
  <si>
    <t>12-12-2017 00:00:00</t>
  </si>
  <si>
    <t>25-08-2022 00:00:00</t>
  </si>
  <si>
    <t>16-07-2024 00:00:00</t>
  </si>
  <si>
    <t>28-01-2026 00:00:00</t>
  </si>
  <si>
    <t>ООО "ЭН+ УГОЛЬ" "Разрез "Тулунуголь"</t>
  </si>
  <si>
    <t>05-07-2024 00:00:00</t>
  </si>
  <si>
    <t>28-04-2022 00:00:00</t>
  </si>
  <si>
    <t>26-05-2022 00:00:00</t>
  </si>
  <si>
    <t>20-01-2023 00:00:00</t>
  </si>
  <si>
    <t>25-07-2023 00:00:00</t>
  </si>
  <si>
    <t>08-04-2024 00:00:00</t>
  </si>
  <si>
    <t>04-09-2024 00:00:00</t>
  </si>
  <si>
    <t>17-03-2026 00:00:00</t>
  </si>
  <si>
    <t>16-12-2022 00:00:00</t>
  </si>
  <si>
    <t>17-06-2022 00:00:00</t>
  </si>
  <si>
    <t>СЛУЖБА ПО ТАРИФАМ ИРКУТСКОЙ ОБЛАСТИ</t>
  </si>
  <si>
    <t>3808023928</t>
  </si>
  <si>
    <t>12-04-2024 00:00:00</t>
  </si>
  <si>
    <t>31752484</t>
  </si>
  <si>
    <t>ФБУ "Администрация Ленского бассейна"</t>
  </si>
  <si>
    <t>380843001</t>
  </si>
  <si>
    <t>14-09-2020 00:00:00</t>
  </si>
  <si>
    <t>31633509</t>
  </si>
  <si>
    <t>ФГБНУ "Иркутский НИИСХ"</t>
  </si>
  <si>
    <t>3827000370</t>
  </si>
  <si>
    <t>10-04-1992 00:00:00</t>
  </si>
  <si>
    <t>05-06-2023 00:00:00</t>
  </si>
  <si>
    <t>29-09-2022 00:00:00</t>
  </si>
  <si>
    <t>ФКУ ИК-4 ГУФСИН России по Иркутской области</t>
  </si>
  <si>
    <t>ФКУ КП-20 ГУФСИН России по Иркутской области</t>
  </si>
  <si>
    <t>Филиал ПАО "Яковлев" - Иркутский авиационный завод</t>
  </si>
  <si>
    <t>Ныгда</t>
  </si>
  <si>
    <t>городское поселение Кунерминское</t>
  </si>
  <si>
    <t>Межселенная территория Мамско-Чуйского муниципального района, расположенная вне границ муниципальных образований Мамско-Чуйского муниципального района</t>
  </si>
  <si>
    <t>Железногорское</t>
  </si>
  <si>
    <t>Соцгородское</t>
  </si>
  <si>
    <t>Хребтовское городское поселение</t>
  </si>
  <si>
    <t>городское поселение Шестаковское</t>
  </si>
  <si>
    <t>город Братск</t>
  </si>
  <si>
    <t>город Иркутск</t>
  </si>
  <si>
    <t>город Саянск</t>
  </si>
  <si>
    <t>город Свирск</t>
  </si>
  <si>
    <t>город Тулун</t>
  </si>
  <si>
    <t>город Усолье-Сибирское</t>
  </si>
  <si>
    <t>город Усть-Илимск</t>
  </si>
  <si>
    <t>город Черемхово</t>
  </si>
  <si>
    <t>29.06.2026 14:26:36</t>
  </si>
  <si>
    <t>Инвестиционная программа № 05-52-1/22 от 09.06.2022 ООО "ТеплоРесурс" в сфере теплоснабжения и горячего водоснабжения по развитию, модернизации и реконструкции котельных и тепловых сетей, на территории городского поселения Мамское, Мамско-Чуйский муниципальный район на 2022-2036 годы</t>
  </si>
  <si>
    <t>09.06.2022</t>
  </si>
  <si>
    <t>31.12.2036</t>
  </si>
  <si>
    <t>Инвестиционная программа № 102-мр от 23.09.2014 ООО "КиренскТеплоРесурс" в сфере теплоснабжения по реконструкции систем теплоснабжения, на территории городского поселения Новоигирминское, Нижнеилимский муниципальный район на 2016-2022 годы</t>
  </si>
  <si>
    <t>Инвестиционная программа № 183-мр от 02.05.2017 ООО "ЮЖНОБАЙКАЛЬСКОЕ" в сфере теплоснабжения по модернизации и реконструкции котельных и тепловых сетей, на территории муниципального района Иркутский на 2018-2024 годы</t>
  </si>
  <si>
    <t>Инвестиционная программа № 223-мр от 17.06.2025 ООО "БАЙКАЛЬСКАЯ ЭНЕРГЕТИЧЕСКАЯ КОМПАНИЯ" в сфере теплоснабжения по модернизации, реконструкции и техническому перевооружению систем центрального теплоснабжения (за исключением тепловых сетей) на 2025 год</t>
  </si>
  <si>
    <t>17.06.2025</t>
  </si>
  <si>
    <t>Инвестиционная программа № 241-мр от 30.11.2015 ООО "Сервис" в сфере теплоснабжения по повышению надежности и энергетической эффективности системы теплоснабжения, на территории городского поселения Листвянское, Иркутский муниципальный район на 2015-2027 годы</t>
  </si>
  <si>
    <t>30.11.2015</t>
  </si>
  <si>
    <t>Инвестиционная программа № 58-127-мр от 26.02.2021 ООО "Акваресурс" в сфере теплоснабжения по модернизации и реконструкции тепловых сетей, на территории городского поселения Юртинское, Тайшетский муниципальный район на 2022 год</t>
  </si>
  <si>
    <t>Инвестиционная программа № 58-2-мр от 15.01.2026г 58-218-мп от 16.04.2021 ООО "СТЭК-М" в сфере теплоснабжения по модернизации котельной, на территории городского поселения Михайловское, Черемховский муниципальный район на 2022-2040 годы</t>
  </si>
  <si>
    <t>Инвестиционная программа № 58-2-мр от 15.01.2026г 58-218-мр от 16.04.2021 ООО "СТЭК-М" в сфере теплоснабжения по модернизации котельной, на территории рп Михайловка, Михайловское, Черемховский муниципальный район на 2022-2040 годы</t>
  </si>
  <si>
    <t>Инвестиционная программа № 58-224-мр от 17.06.2025 ООО "БАЙКАЛЬСКАЯ ЭНЕРГЕТИЧЕСКАЯ КОМПАНИЯ" в сфере теплоснабжения по модернизации, реконструкции и техническому перевооружению тепловых сетей, на территории городского округа Иркутск на 2025 год</t>
  </si>
  <si>
    <t>Инвестиционная программа № 58-225-мр от 17.06.2025 ООО "БАЙКАЛЬСКАЯ ЭНЕРГЕТИЧЕСКАЯ КОМПАНИЯ" в сфере теплоснабжения по модернизации, развитию и техническому перевооружению тепловых сетей, на территории городского округа Братск на 2025 год</t>
  </si>
  <si>
    <t>Инвестиционная программа № 58-226-мр от 17.06.2025 ООО "БАЙКАЛЬСКАЯ ЭНЕРГЕТИЧЕСКАЯ КОМПАНИЯ" в сфере теплоснабжения по модернизации, реконструкции и техническому перевооружению систем теплоснабжения от котельных и тепловых сетей, на территории городского округа Ангарский на 2025 год</t>
  </si>
  <si>
    <t>Инвестиционная программа № 58-265-мр от 04.08.2025 ООО ТК "БЕЛАЯ" в сфере теплоснабжения по модернизации и реконструкции систем инженерной инфраструктуры, на территории городского поселения Тельминское, Усольский муниципальный район на 2026-2044 годы</t>
  </si>
  <si>
    <t>01.01.2026</t>
  </si>
  <si>
    <t>31.03.2044</t>
  </si>
  <si>
    <t>Инвестиционная программа № 58-304-vh от 09.06.2022 ООО "ТеплоРесурс" в сфере теплоснабжения и горячего водоснабжения по развитию, модернизации и реконструкции котельных и тепловых сетей, на территории городского поселения Мамское, Мамско-Чуйский муниципальный район на 2022-2036 годы</t>
  </si>
  <si>
    <t>Инвестиционная программа № 58-304-мр от 09.06.2022 ООО "ТеплоРесурс" в сфере теплоснабжения и горячего водоснабжения по развитию, модернизации и реконструкции котельных и тепловых сетей, на территории городского поселения Мамское, Мамско-Чуйский муниципальный район на 2022-2036 годы</t>
  </si>
  <si>
    <t>Инвестиционная программа № 58-304-мр от 09.06.2022 ООО "ТеплоРесурс" в сфере теплоснабжения по модернизации и реконструкции котельных и тепловых сетей, на территории городского поселения Луговское, Мамско-Чуйский муниципальный район на 2022-2036 годы</t>
  </si>
  <si>
    <t>Инвестиционная программа № 58-304-мр от 09.06.2022 ООО "ТеплоРесурс" в сфере теплоснабжения по развитию, реконструкции и модернизации систем котельных и тепловых сетей, на территории рп Мама, Мамское, Мамско-Чуйский муниципальный район на 2022-2036 годы</t>
  </si>
  <si>
    <t>Инвестиционная программа № 58-33 от 01.01.2022 ООО "Коммунальные системы города Тулуна" в сфере теплоснабжения по модернизации и строительству котельных и тепловых сетей, на территории городского округа Тулун на 2022-2024 годы</t>
  </si>
  <si>
    <t>Инвестиционная программа № 58-33 от 08.02.2022 ООО "КОММУНАЛЬНЫЕ СИСТЕМЫ ГОРОДА ТУЛУНА" в сфере теплоснабжения по строительству системы инженерной инфраструктуры, на территории городского округа Тулун на 2022-2024 годы</t>
  </si>
  <si>
    <t>Инвестиционная программа № 58-344-мр от 28.05.2024 ООО "ИТСК" в сфере теплоснабжения по реконструкции тепловой сети, на территории рп Белореченский, Белореченское, Усольский муниципальный район на 2024-2033 годы</t>
  </si>
  <si>
    <t>29.05.2024</t>
  </si>
  <si>
    <t>31.12.2033</t>
  </si>
  <si>
    <t>Инвестиционная программа № 58-364-мр от 03.05.2023 МУП "Шелеховские тепловые сети" в сфере теплоснабжения по реконструкции и развитию тепловых сетей, на территории городского поселения Шелеховское, Шелеховский муниципальный район на 2023-2025 годы</t>
  </si>
  <si>
    <t>03.05.2023</t>
  </si>
  <si>
    <t>Инвестиционная программа № 58-373-мр от 30.10.2025 МУП "СТЭП" в сфере теплоснабжения по строительству, реконструкции и модернизации тепловых сетей, на территории городского округа Саянск на 2026-2028 годы</t>
  </si>
  <si>
    <t>Инвестиционная программа № 58-374-мр от 30.10.2025 ООО "БАЙКАЛЬСКАЯ ЭНЕРГЕТИЧЕСКАЯ КОМПАНИЯ" в сфере теплоснабжения по реконструкции и техническому перевооружению систем энергоснабжения (теплоснабжения), на территории городского поселения Белореченское, Усольский муниципальный район на 2026-2028 годы</t>
  </si>
  <si>
    <t>Инвестиционная программа № 58-376 от 02.07.2024 ООО ТК "БЕЛАЯ" в сфере теплоснабжения по комплексному развитию систем инженерной инфраструктуры, на территории сельского поселения Сосновское, Усольский муниципальный район на 2025-2043 годы</t>
  </si>
  <si>
    <t>02.07.2025</t>
  </si>
  <si>
    <t>02.07.2043</t>
  </si>
  <si>
    <t>Инвестиционная программа № 58-398-мр от 14.11.2025 ООО "БАЙКАЛЬСКАЯ ЭНЕРГЕТИЧЕСКАЯ КОМПАНИЯ" в сфере теплоснабжения по реконструкции и техническому перевооружению систем энергоснабжения (теплоснабжения), на территории городского округа Братск на 2026-2028 годы</t>
  </si>
  <si>
    <t>Инвестиционная программа № 58-404 от 20.11.2025 ООО "БАЙКАЛЬСКАЯ ЭНЕРГЕТИЧЕСКАЯ КОМПАНИЯ" в сфере теплоснабжения по реконструкции и техническому перевооружению системы энергоснабжения (теплоснабжения), на территории городского округа Ангарский на 2026-2028 годы</t>
  </si>
  <si>
    <t>Инвестиционная программа № 58-404-мр от 20.11.2025 ООО "БАЙКАЛЬСКАЯ ЭНЕРГЕТИЧЕСКАЯ КОМПАНИЯ" в сфере теплоснабжения по реконструкции и техническому перевооружению систем энергоснабжения (теплоснабжения), на территории городского округа Ангарский на 2026 год</t>
  </si>
  <si>
    <t>Инвестиционная программа № 58-405-мр от 20.11.2025 ООО "БАЙКАЛЬСКАЯ ЭНЕРГЕТИЧЕСКАЯ КОМПАНИЯ" в сфере теплоснабжения по реконструкции и техническому перевооружению систем энергоснабжения (теплоснабжения), на территории городского поселения Шелеховское, Шелеховский муниципальный район на 2026-2028 годы</t>
  </si>
  <si>
    <t>Инвестиционная программа № 58-405-мр от 20.11.2025 ООО "БАЙКАЛЬСКАЯ ЭНЕРГЕТИЧЕСКАЯ КОМПАНИЯ" в сфере теплоснабжения по реконструкции и техническому перевооружению системы энергоснабжения (теплоснабжения), на территории городского поселения Шелеховское, Шелеховский муниципальный район на 2026-2028 годы</t>
  </si>
  <si>
    <t>Инвестиционная программа № 58-486-мр от 31.10.2022 МУП "Шелеховские тепловые сети" в сфере теплоснабжения по модернизации и строительству тепловой сети, на территории городского поселения Шелеховское, Шелеховский муниципальный район на 2023-2025 годы</t>
  </si>
  <si>
    <t>01.12.2023</t>
  </si>
  <si>
    <t>Инвестиционная программа № 58-486-мр от 31.10.2022 МУП "Шелеховские тепловые сети" в сфере теплоснабжения по модернизации и строительству тепловой сети, на территории городского поселения город Шелехов, Шелеховский муниципальный район на 2023-2025 годы</t>
  </si>
  <si>
    <t>01.01.2023</t>
  </si>
  <si>
    <t>Инвестиционная программа № 58-518-мр от 18.11.2022 ЗАО "Байкалэнерго" в сфере теплоснабжения по комплексному развитию систем теплоснабжения от котельных и тепловых сетей, на территории городского округа Иркутск на 2023-2027 годы</t>
  </si>
  <si>
    <t>Инвестиционная программа № 58-540-мр от 30.10.2024 ООО "Байкальская энергетическая компания" в сфере теплоснабжения по модернизации, реконструкции и техническому перевооружению системы энергоснабжения (теплоснабжения), на территории городского округа Черемхово на 2025-2028 годы</t>
  </si>
  <si>
    <t>01.01.2025</t>
  </si>
  <si>
    <t>Инвестиционная программа № 58-541-мр от 30.10.2024 ООО "Байкальская энергетическая компания" в сфере теплоснабжения по модернизации, развитию и техническому перевооружению системы энергоснабжения (теплоснабжения), на территории городского округа Усть-Илимск на 2025-2028 годы</t>
  </si>
  <si>
    <t>Инвестиционная программа № 58-542-мр от 30.10.2024 ООО "Байкальская энергетическая компания" в сфере теплоснабжения по модернизации, реконструкции и техническому перевооружению систем энергоснабжения (теплоснабжения), на территории городского округа Саянск на 2025-2028 годы</t>
  </si>
  <si>
    <t>Инвестиционная программа № 58-542-мр от 30.10.2024 ООО "Байкальская энергетическая компания" в сфере теплоснабжения по модернизации, реконструкции и техническому перевооружению системы энергоснабжения (теплоснабжения), на территории городского округа Саянск на 2025-2028 годы</t>
  </si>
  <si>
    <t>Инвестиционная программа № 58-593-мр от 23.12.2022 ООО "КиренскТеплоРесурс" в сфере теплоснабжения по реконструкции систем теплоснабжения, на территории городского поселения Киренское, Киренский муниципальный район на 2022-2036 годы</t>
  </si>
  <si>
    <t>23.12.2022</t>
  </si>
  <si>
    <t>Инвестиционная программа № 58-612- мр от 09.12.2024 ООО "РЕСУРС" в сфере теплоснабжения по модернизации и реконструкции тепловых сетей на 2024-2034 годы</t>
  </si>
  <si>
    <t>09.12.2024</t>
  </si>
  <si>
    <t>09.12.2034</t>
  </si>
  <si>
    <t>Инвестиционная программа № 58-770-мр от 06.12.2023 ООО "Южнобайкальское" в сфере теплоснабжения по модернизации и реконструкции котельных и тепловых сетей, на территории муниципального района Эхирит-Булагатский на 2024-2027 годы</t>
  </si>
  <si>
    <t>01.01.2024</t>
  </si>
  <si>
    <t>Инвестиционная программа от 06.12.2023 ООО "Чистые Ключи" в сфере теплоснабжения по развитию, повышению надежности и энергетической эффективности систем теплоснабжения, на территории городского округа Ангарский на 2023-2032 годы</t>
  </si>
  <si>
    <t>06.12.2023</t>
  </si>
  <si>
    <t>06.12.2032</t>
  </si>
  <si>
    <t>Инвестиционная программа от 08.02.2022 ООО "КОММУНАЛЬНЫЕ СИСТЕМЫ ГОРОДА ТУЛУНА" в сфере теплоснабжения по строительству систем инженерной инфраструктуры, на территории городского округа Тулун на 2022-2024 годы</t>
  </si>
  <si>
    <t>Инвестиционная программа от 09.06.2022 ООО "ТеплоРесурс" в сфере теплоснабжения в отношении систем теплоснабжения, на территории муниципального района Мамско-Чуйский на 2023 год</t>
  </si>
  <si>
    <t>Инвестиционная программа от 09.06.2022 ООО "ТеплоРесурс" в сфере теплоснабжения по реконструкции, модернизации и развитию систем теплоснабжения, на территории городского поселения Мамское, Мамско-Чуйский муниципальный район на 2023-2036 годы</t>
  </si>
  <si>
    <t>Инвестиционная программа от 17.06.2025 ООО "БАЙКАЛЬСКАЯ ЭНЕРГЕТИЧЕСКАЯ КОМПАНИЯ" в сфере теплоснабжения по модернизации, реконструкции и техническому перевооружению систем энергоснабжения (теплоснабжения), на территории городского округа Ангарский на 2025 год</t>
  </si>
  <si>
    <t>Инвестиционная программа от 17.06.2025 ООО "БАЙКАЛЬСКАЯ ЭНЕРГЕТИЧЕСКАЯ КОМПАНИЯ" в сфере теплоснабжения по модернизации, реконструкции и техническому перевооружению систем энергоснабжения (теплоснабжения), на территории городского округа Братск на 2025 год</t>
  </si>
  <si>
    <t>Инвестиционная программа от 17.06.2025 ООО "БАЙКАЛЬСКАЯ ЭНЕРГЕТИЧЕСКАЯ КОМПАНИЯ" в сфере теплоснабжения по модернизации, реконструкции и техническому перевооружению систем энергоснабжения (теплоснабжения), на территории городского округа Иркутск на 2025 год</t>
  </si>
  <si>
    <t>Инвестиционная программа от 17.06.2025 ООО "БАЙКАЛЬСКАЯ ЭНЕРГЕТИЧЕСКАЯ КОМПАНИЯ" в сфере теплоснабжения по модернизации, реконструкции и техническому перевооружению систем энергоснабжения (теплоснабжения), на территории городского поселения Шелеховское, Шелеховский муниципальный район на 2025 год</t>
  </si>
  <si>
    <t>Инвестиционная программа от 20.11.2025 ООО "БАЙКАЛЬСКАЯ ЭНЕРГЕТИЧЕСКАЯ КОМПАНИЯ" в сфере теплоснабжения по реконструкции и техническому перевооружению систем энергоснабжения (теплоснабжения), на территории городского поселения Шелеховское, Шелеховский муниципальный район на 2026-2028 годы</t>
  </si>
  <si>
    <t>Инвестиционная программа от 21.09.2022 МУП "Саянское теплоэнергетическое предприятие" в сфере теплоснабжения по строительству, реконструкции и модернизации тепловых сетей на 2023-2025 годы</t>
  </si>
  <si>
    <t>Инвестиционная программа от 23.12.2022 ООО "КиренскТеплоРесурс" в сфере теплоснабжения по реконструкции систем теплоснабжения от котельных и тепловых сетей, на территории городского поселения Киренское, Киренский муниципальный район на 2022-2028 годы</t>
  </si>
  <si>
    <t>Инвестиционная программа от 23.12.2022 ООО "КиренскТеплоРесурс" в сфере теплоснабжения по строительству тепловых сетей и системы централизованного теплоснабжения, на территории городского поселения Киренское, Киренский муниципальный район на 2023-2036 годы</t>
  </si>
  <si>
    <t>Инвестиционная программа от 29.12.2023 ООО "Окружные коммунальные системы" в сфере теплоснабжения по повышению надежности и энергетической эффективности систем теплоснабжения, на территории п Усть-Ордынский, Усть-Ордынское, Эхирит-Булагатский муниципальный район на 2023-2035 годы</t>
  </si>
  <si>
    <t>29.12.2023</t>
  </si>
  <si>
    <t>31.12.2035</t>
  </si>
  <si>
    <t>Инвестиционная программа от 29.12.2025 ООО "КОМФОРТ-СИТИ" в сфере теплоснабжения по модернизации тепловых сетей, на территории городского округа Зиминское на 2026-2028 годы</t>
  </si>
  <si>
    <t>Инвестиционная программа от 29.12.2025 ООО "ТЕПЛОРЕСУРС +" в сфере теплоснабжения по модернизации котельных, на территории муниципального округа Тайшетский на 2025-2039 годы</t>
  </si>
  <si>
    <t>29.12.2025</t>
  </si>
  <si>
    <t>28.12.2039</t>
  </si>
  <si>
    <t>Инвестиционная программа от 30.09.2025 МУП "ШЕЛЕХОВСКИЕ ТЕПЛОВЫЕ СЕТИ" в сфере теплоснабжения по строительству, реконструкции и модернизации системы инженерной инфраструктуры, на территории городского поселения Шелеховское, Шелеховский муниципальный район на 2026 год</t>
  </si>
  <si>
    <t>Инвестиционная программа от 30.09.2025 МУП "ШЕЛЕХОВСКИЕ ТЕПЛОВЫЕ СЕТИ" в сфере теплоснабжения по строительству, реконструкции и модернизации системы инженерной инфраструктуры, на территории городского поселения Шелеховское, Шелеховский муниципальный район на 2026-2027 годы</t>
  </si>
  <si>
    <t>Инвестиционная программа по модернизации и реконструкции центральной котельной р.п. Юрты на территории р.п. Юрты на 2016-2021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</si>
</sst>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000000"/>
    <numFmt numFmtId="171" formatCode="#,##0.0"/>
    <numFmt numFmtId="172" formatCode="#,##0.000"/>
    <numFmt numFmtId="173" formatCode="#,##0.0000"/>
  </numFmts>
  <fonts count="104">
    <font>
      <sz val="9"/>
      <color indexed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1"/>
      <color indexed="10"/>
      <name val="Tahoma"/>
      <family val="2"/>
      <charset val="204"/>
    </font>
    <font>
      <sz val="10"/>
      <name val="Times New Roman CYR"/>
      <charset val="204"/>
    </font>
    <font>
      <sz val="1"/>
      <color indexed="11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9"/>
      <color rgb="FF333399"/>
      <name val="Tahoma"/>
      <family val="2"/>
      <charset val="204"/>
    </font>
    <font>
      <sz val="15"/>
      <color theme="0"/>
      <name val="Tahoma"/>
      <family val="2"/>
      <charset val="204"/>
    </font>
    <font>
      <sz val="15"/>
      <name val="Tahoma"/>
      <family val="2"/>
      <charset val="204"/>
    </font>
    <font>
      <sz val="11"/>
      <color theme="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1"/>
      <color indexed="62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8"/>
      <name val="Tahoma"/>
      <family val="2"/>
      <charset val="204"/>
    </font>
    <font>
      <b/>
      <sz val="1"/>
      <name val="Tahoma"/>
      <family val="2"/>
      <charset val="204"/>
    </font>
    <font>
      <sz val="11"/>
      <name val="Webdings2"/>
      <charset val="204"/>
    </font>
    <font>
      <sz val="1"/>
      <color indexed="55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22"/>
      </right>
      <top/>
      <bottom/>
      <diagonal/>
    </border>
  </borders>
  <cellStyleXfs count="137">
    <xf numFmtId="49" fontId="0" fillId="0" borderId="0" applyBorder="0">
      <alignment vertical="top"/>
    </xf>
    <xf numFmtId="0" fontId="4" fillId="0" borderId="0"/>
    <xf numFmtId="169" fontId="4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168" fontId="5" fillId="0" borderId="0" applyFont="0" applyFill="0" applyBorder="0" applyAlignment="0" applyProtection="0"/>
    <xf numFmtId="0" fontId="17" fillId="0" borderId="0" applyFill="0" applyBorder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2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0" borderId="0"/>
    <xf numFmtId="0" fontId="17" fillId="0" borderId="0" applyFill="0" applyBorder="0" applyProtection="0">
      <alignment vertical="center"/>
    </xf>
    <xf numFmtId="0" fontId="17" fillId="0" borderId="0" applyFill="0" applyBorder="0" applyProtection="0">
      <alignment vertical="center"/>
    </xf>
    <xf numFmtId="49" fontId="38" fillId="3" borderId="2" applyNumberFormat="0">
      <alignment horizontal="center" vertical="center"/>
    </xf>
    <xf numFmtId="0" fontId="15" fillId="4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8" fillId="0" borderId="0" applyBorder="0">
      <alignment horizontal="center" vertical="center" wrapText="1"/>
    </xf>
    <xf numFmtId="0" fontId="9" fillId="0" borderId="3" applyBorder="0">
      <alignment horizontal="center" vertical="center" wrapText="1"/>
    </xf>
    <xf numFmtId="4" fontId="7" fillId="5" borderId="4" applyBorder="0">
      <alignment horizontal="right"/>
    </xf>
    <xf numFmtId="0" fontId="23" fillId="0" borderId="0"/>
    <xf numFmtId="0" fontId="53" fillId="0" borderId="0"/>
    <xf numFmtId="0" fontId="3" fillId="0" borderId="0"/>
    <xf numFmtId="0" fontId="37" fillId="6" borderId="0" applyNumberFormat="0" applyBorder="0" applyAlignment="0">
      <alignment horizontal="left" vertical="center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6" borderId="0" applyBorder="0">
      <alignment vertical="top"/>
    </xf>
    <xf numFmtId="49" fontId="37" fillId="0" borderId="0" applyBorder="0">
      <alignment vertical="top"/>
    </xf>
    <xf numFmtId="49" fontId="7" fillId="0" borderId="0" applyBorder="0">
      <alignment vertical="top"/>
    </xf>
    <xf numFmtId="0" fontId="23" fillId="0" borderId="0"/>
    <xf numFmtId="49" fontId="7" fillId="0" borderId="0" applyBorder="0">
      <alignment vertical="top"/>
    </xf>
    <xf numFmtId="0" fontId="23" fillId="0" borderId="0"/>
    <xf numFmtId="0" fontId="23" fillId="0" borderId="0"/>
    <xf numFmtId="0" fontId="3" fillId="0" borderId="0"/>
    <xf numFmtId="49" fontId="7" fillId="0" borderId="0" applyBorder="0">
      <alignment vertical="top"/>
    </xf>
    <xf numFmtId="0" fontId="3" fillId="0" borderId="0"/>
    <xf numFmtId="0" fontId="7" fillId="0" borderId="0">
      <alignment horizontal="left" vertical="center"/>
    </xf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63" fillId="0" borderId="0" applyNumberFormat="0" applyFill="0" applyBorder="0" applyAlignment="0" applyProtection="0"/>
    <xf numFmtId="0" fontId="64" fillId="0" borderId="44" applyNumberFormat="0" applyFill="0" applyAlignment="0" applyProtection="0"/>
    <xf numFmtId="0" fontId="65" fillId="0" borderId="45" applyNumberFormat="0" applyFill="0" applyAlignment="0" applyProtection="0"/>
    <xf numFmtId="0" fontId="66" fillId="0" borderId="46" applyNumberFormat="0" applyFill="0" applyAlignment="0" applyProtection="0"/>
    <xf numFmtId="0" fontId="66" fillId="0" borderId="0" applyNumberFormat="0" applyFill="0" applyBorder="0" applyAlignment="0" applyProtection="0"/>
    <xf numFmtId="0" fontId="67" fillId="16" borderId="0" applyNumberFormat="0" applyBorder="0" applyAlignment="0" applyProtection="0"/>
    <xf numFmtId="0" fontId="68" fillId="17" borderId="0" applyNumberFormat="0" applyBorder="0" applyAlignment="0" applyProtection="0"/>
    <xf numFmtId="0" fontId="69" fillId="18" borderId="0" applyNumberFormat="0" applyBorder="0" applyAlignment="0" applyProtection="0"/>
    <xf numFmtId="0" fontId="70" fillId="19" borderId="47" applyNumberFormat="0" applyAlignment="0" applyProtection="0"/>
    <xf numFmtId="0" fontId="71" fillId="19" borderId="48" applyNumberFormat="0" applyAlignment="0" applyProtection="0"/>
    <xf numFmtId="0" fontId="72" fillId="0" borderId="49" applyNumberFormat="0" applyFill="0" applyAlignment="0" applyProtection="0"/>
    <xf numFmtId="0" fontId="73" fillId="20" borderId="50" applyNumberFormat="0" applyAlignment="0" applyProtection="0"/>
    <xf numFmtId="0" fontId="74" fillId="0" borderId="0" applyNumberFormat="0" applyFill="0" applyBorder="0" applyAlignment="0" applyProtection="0"/>
    <xf numFmtId="0" fontId="34" fillId="21" borderId="51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52" applyNumberFormat="0" applyFill="0" applyAlignment="0" applyProtection="0"/>
    <xf numFmtId="0" fontId="54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4" fillId="45" borderId="0" applyNumberFormat="0" applyBorder="0" applyAlignment="0" applyProtection="0"/>
    <xf numFmtId="171" fontId="7" fillId="5" borderId="0">
      <protection locked="0"/>
    </xf>
    <xf numFmtId="172" fontId="7" fillId="5" borderId="0">
      <protection locked="0"/>
    </xf>
    <xf numFmtId="173" fontId="7" fillId="5" borderId="0">
      <protection locked="0"/>
    </xf>
    <xf numFmtId="49" fontId="7" fillId="0" borderId="0" applyBorder="0">
      <alignment vertical="top"/>
    </xf>
    <xf numFmtId="49" fontId="34" fillId="46" borderId="0" applyBorder="0">
      <alignment vertical="top"/>
    </xf>
    <xf numFmtId="49" fontId="37" fillId="0" borderId="0" applyBorder="0">
      <alignment vertical="top"/>
    </xf>
    <xf numFmtId="167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1" applyNumberFormat="0" applyAlignment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87" fillId="0" borderId="0"/>
    <xf numFmtId="49" fontId="37" fillId="0" borderId="0" applyBorder="0">
      <alignment vertical="top"/>
    </xf>
    <xf numFmtId="0" fontId="90" fillId="0" borderId="0"/>
    <xf numFmtId="49" fontId="34" fillId="46" borderId="0" applyBorder="0">
      <alignment vertical="top"/>
    </xf>
    <xf numFmtId="49" fontId="37" fillId="0" borderId="0" applyBorder="0">
      <alignment vertical="top"/>
    </xf>
    <xf numFmtId="49" fontId="34" fillId="46" borderId="0" applyBorder="0">
      <alignment vertical="top"/>
    </xf>
    <xf numFmtId="49" fontId="34" fillId="46" borderId="0" applyBorder="0">
      <alignment vertical="top"/>
    </xf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9" fillId="46" borderId="6" applyNumberFormat="0" applyFont="0" applyFill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9" fontId="7" fillId="0" borderId="0" applyBorder="0">
      <alignment vertical="top"/>
    </xf>
  </cellStyleXfs>
  <cellXfs count="930">
    <xf numFmtId="49" fontId="0" fillId="0" borderId="0" xfId="0">
      <alignment vertical="top"/>
    </xf>
    <xf numFmtId="49" fontId="41" fillId="10" borderId="13" xfId="100" applyFont="1" applyFill="1" applyBorder="1" applyAlignment="1" applyProtection="1">
      <alignment horizontal="right" vertical="center"/>
    </xf>
    <xf numFmtId="0" fontId="7" fillId="0" borderId="15" xfId="53" applyFont="1" applyFill="1" applyBorder="1" applyAlignment="1" applyProtection="1">
      <alignment horizontal="left" vertical="center" wrapText="1" indent="1"/>
    </xf>
    <xf numFmtId="173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14" fontId="7" fillId="0" borderId="0" xfId="53" applyNumberFormat="1" applyFont="1" applyFill="1" applyBorder="1" applyAlignment="1" applyProtection="1">
      <alignment horizontal="center" vertical="center" wrapText="1"/>
    </xf>
    <xf numFmtId="4" fontId="7" fillId="5" borderId="43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7" fillId="0" borderId="5" xfId="53" applyFont="1" applyFill="1" applyBorder="1" applyAlignment="1" applyProtection="1">
      <alignment horizontal="left" vertical="center" wrapText="1" indent="1"/>
    </xf>
    <xf numFmtId="4" fontId="7" fillId="7" borderId="5" xfId="53" applyNumberFormat="1" applyFont="1" applyFill="1" applyBorder="1" applyAlignment="1" applyProtection="1">
      <alignment horizontal="right" vertical="center" wrapText="1"/>
    </xf>
    <xf numFmtId="49" fontId="9" fillId="0" borderId="0" xfId="100" applyFont="1" applyFill="1" applyBorder="1" applyAlignment="1" applyProtection="1">
      <alignment horizontal="center" vertical="center"/>
    </xf>
    <xf numFmtId="49" fontId="7" fillId="0" borderId="54" xfId="53" applyNumberFormat="1" applyFont="1" applyFill="1" applyBorder="1" applyAlignment="1" applyProtection="1">
      <alignment horizontal="center" vertical="center" wrapText="1"/>
    </xf>
    <xf numFmtId="49" fontId="29" fillId="0" borderId="55" xfId="32" applyNumberFormat="1" applyFont="1" applyFill="1" applyBorder="1" applyAlignment="1" applyProtection="1">
      <alignment horizontal="center" vertical="center" wrapText="1"/>
    </xf>
    <xf numFmtId="0" fontId="20" fillId="0" borderId="0" xfId="55" applyFont="1" applyFill="1" applyBorder="1" applyAlignment="1" applyProtection="1">
      <alignment vertical="center" wrapText="1"/>
    </xf>
    <xf numFmtId="0" fontId="20" fillId="0" borderId="0" xfId="55" applyFont="1" applyBorder="1" applyAlignment="1">
      <alignment vertical="center" wrapText="1"/>
    </xf>
    <xf numFmtId="0" fontId="12" fillId="0" borderId="0" xfId="53" applyFont="1" applyFill="1" applyBorder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7" borderId="4" xfId="0" applyFont="1" applyFill="1" applyBorder="1" applyAlignment="1" applyProtection="1">
      <alignment horizontal="center" vertical="top"/>
    </xf>
    <xf numFmtId="49" fontId="7" fillId="0" borderId="0" xfId="48" applyFont="1" applyAlignment="1" applyProtection="1">
      <alignment vertical="center" wrapText="1"/>
    </xf>
    <xf numFmtId="49" fontId="12" fillId="0" borderId="0" xfId="48" applyFont="1" applyAlignment="1" applyProtection="1">
      <alignment vertical="center"/>
    </xf>
    <xf numFmtId="0" fontId="12" fillId="0" borderId="0" xfId="47" applyFont="1" applyAlignment="1" applyProtection="1">
      <alignment horizontal="center" vertical="center" wrapText="1"/>
    </xf>
    <xf numFmtId="0" fontId="7" fillId="0" borderId="0" xfId="47" applyFont="1" applyAlignment="1" applyProtection="1">
      <alignment vertical="center" wrapText="1"/>
    </xf>
    <xf numFmtId="0" fontId="7" fillId="0" borderId="0" xfId="47" applyFont="1" applyAlignment="1" applyProtection="1">
      <alignment horizontal="left" vertical="center" wrapText="1"/>
    </xf>
    <xf numFmtId="0" fontId="7" fillId="0" borderId="0" xfId="47" applyFont="1" applyProtection="1"/>
    <xf numFmtId="49" fontId="7" fillId="0" borderId="0" xfId="42" applyFont="1" applyProtection="1">
      <alignment vertical="top"/>
    </xf>
    <xf numFmtId="49" fontId="7" fillId="0" borderId="0" xfId="42" applyProtection="1">
      <alignment vertical="top"/>
    </xf>
    <xf numFmtId="0" fontId="12" fillId="0" borderId="0" xfId="50" applyNumberFormat="1" applyFont="1" applyFill="1" applyAlignment="1" applyProtection="1">
      <alignment vertical="center" wrapText="1"/>
    </xf>
    <xf numFmtId="0" fontId="12" fillId="0" borderId="0" xfId="50" applyFont="1" applyFill="1" applyAlignment="1" applyProtection="1">
      <alignment horizontal="left" vertical="center" wrapText="1"/>
    </xf>
    <xf numFmtId="0" fontId="12" fillId="0" borderId="0" xfId="50" applyFont="1" applyFill="1" applyAlignment="1" applyProtection="1">
      <alignment vertical="center" wrapText="1"/>
    </xf>
    <xf numFmtId="0" fontId="7" fillId="0" borderId="0" xfId="50" applyFont="1" applyAlignment="1" applyProtection="1">
      <alignment vertical="center" wrapText="1"/>
    </xf>
    <xf numFmtId="0" fontId="7" fillId="0" borderId="0" xfId="50" applyFont="1" applyFill="1" applyAlignment="1" applyProtection="1">
      <alignment vertical="center"/>
    </xf>
    <xf numFmtId="0" fontId="12" fillId="0" borderId="0" xfId="50" applyFont="1" applyFill="1" applyBorder="1" applyAlignment="1" applyProtection="1">
      <alignment vertical="center" wrapText="1"/>
    </xf>
    <xf numFmtId="49" fontId="12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7" fillId="0" borderId="0" xfId="53" applyFont="1" applyFill="1" applyAlignment="1" applyProtection="1">
      <alignment vertical="center" wrapText="1"/>
    </xf>
    <xf numFmtId="0" fontId="23" fillId="0" borderId="0" xfId="45" applyProtection="1"/>
    <xf numFmtId="0" fontId="7" fillId="0" borderId="0" xfId="49" applyFont="1" applyFill="1" applyBorder="1" applyAlignment="1" applyProtection="1">
      <alignment horizontal="left" vertical="center" wrapText="1" indent="1"/>
    </xf>
    <xf numFmtId="4" fontId="7" fillId="0" borderId="0" xfId="33" applyFont="1" applyFill="1" applyBorder="1" applyAlignment="1" applyProtection="1">
      <alignment horizontal="right" vertical="center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4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vertical="top" wrapText="1"/>
    </xf>
    <xf numFmtId="0" fontId="20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2" fillId="0" borderId="0" xfId="53" applyFont="1" applyFill="1" applyAlignment="1" applyProtection="1">
      <alignment vertical="center" wrapText="1"/>
    </xf>
    <xf numFmtId="49" fontId="9" fillId="8" borderId="0" xfId="0" applyNumberFormat="1" applyFont="1" applyFill="1" applyAlignment="1" applyProtection="1">
      <alignment horizontal="center" vertical="center"/>
    </xf>
    <xf numFmtId="0" fontId="3" fillId="0" borderId="0" xfId="36"/>
    <xf numFmtId="0" fontId="7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9" fillId="0" borderId="0" xfId="53" applyFont="1" applyFill="1" applyAlignment="1" applyProtection="1">
      <alignment horizontal="center" vertical="center" wrapText="1"/>
    </xf>
    <xf numFmtId="0" fontId="29" fillId="0" borderId="0" xfId="47" applyFont="1" applyAlignment="1" applyProtection="1">
      <alignment horizontal="center" vertical="center"/>
    </xf>
    <xf numFmtId="0" fontId="33" fillId="0" borderId="0" xfId="53" applyFont="1" applyFill="1" applyBorder="1" applyAlignment="1" applyProtection="1">
      <alignment horizontal="center" vertical="center" wrapText="1"/>
    </xf>
    <xf numFmtId="0" fontId="20" fillId="0" borderId="0" xfId="19" applyFont="1" applyFill="1" applyBorder="1" applyAlignment="1" applyProtection="1">
      <alignment horizontal="left" vertical="top"/>
    </xf>
    <xf numFmtId="49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Alignment="1" applyProtection="1">
      <alignment horizontal="center" vertical="center"/>
    </xf>
    <xf numFmtId="49" fontId="21" fillId="8" borderId="0" xfId="53" applyNumberFormat="1" applyFont="1" applyFill="1" applyAlignment="1" applyProtection="1">
      <alignment horizontal="center" vertical="center" wrapText="1"/>
    </xf>
    <xf numFmtId="0" fontId="7" fillId="0" borderId="27" xfId="47" applyFont="1" applyFill="1" applyBorder="1" applyAlignment="1" applyProtection="1">
      <alignment horizontal="center" vertical="center" wrapText="1"/>
    </xf>
    <xf numFmtId="0" fontId="7" fillId="7" borderId="27" xfId="50" applyFont="1" applyFill="1" applyBorder="1" applyAlignment="1" applyProtection="1">
      <alignment horizontal="center" vertical="center"/>
    </xf>
    <xf numFmtId="49" fontId="7" fillId="7" borderId="27" xfId="50" applyNumberFormat="1" applyFont="1" applyFill="1" applyBorder="1" applyAlignment="1" applyProtection="1">
      <alignment horizontal="center" vertical="center" wrapText="1"/>
    </xf>
    <xf numFmtId="49" fontId="7" fillId="0" borderId="27" xfId="50" applyNumberFormat="1" applyFont="1" applyFill="1" applyBorder="1" applyAlignment="1" applyProtection="1">
      <alignment horizontal="center" vertical="center" wrapText="1"/>
    </xf>
    <xf numFmtId="0" fontId="7" fillId="0" borderId="27" xfId="32" applyFont="1" applyFill="1" applyBorder="1" applyAlignment="1" applyProtection="1">
      <alignment horizontal="center" vertical="center" wrapText="1"/>
    </xf>
    <xf numFmtId="0" fontId="7" fillId="0" borderId="27" xfId="53" applyFont="1" applyFill="1" applyBorder="1" applyAlignment="1" applyProtection="1">
      <alignment horizontal="center" vertical="center" wrapText="1"/>
    </xf>
    <xf numFmtId="49" fontId="7" fillId="0" borderId="27" xfId="47" applyNumberFormat="1" applyFont="1" applyFill="1" applyBorder="1" applyAlignment="1" applyProtection="1">
      <alignment horizontal="left" vertical="center" wrapText="1"/>
    </xf>
    <xf numFmtId="49" fontId="7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47" applyFont="1"/>
    <xf numFmtId="0" fontId="7" fillId="0" borderId="0" xfId="31" applyFont="1" applyFill="1" applyBorder="1" applyAlignment="1" applyProtection="1">
      <alignment vertical="center" wrapText="1"/>
    </xf>
    <xf numFmtId="49" fontId="7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9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4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4" fillId="0" borderId="0" xfId="0" applyNumberFormat="1" applyFont="1" applyFill="1" applyProtection="1">
      <alignment vertical="top"/>
    </xf>
    <xf numFmtId="49" fontId="7" fillId="0" borderId="0" xfId="51" applyNumberFormat="1" applyFont="1" applyFill="1" applyAlignment="1" applyProtection="1">
      <alignment vertical="center" wrapText="1"/>
    </xf>
    <xf numFmtId="0" fontId="7" fillId="0" borderId="0" xfId="51" applyFon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21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right" vertical="center" wrapText="1"/>
    </xf>
    <xf numFmtId="49" fontId="29" fillId="0" borderId="0" xfId="32" applyNumberFormat="1" applyFont="1" applyFill="1" applyBorder="1" applyAlignment="1" applyProtection="1">
      <alignment horizontal="center" vertical="center" wrapText="1"/>
    </xf>
    <xf numFmtId="49" fontId="12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3" fillId="0" borderId="0" xfId="47" applyFont="1" applyFill="1" applyAlignment="1" applyProtection="1">
      <alignment horizontal="center" vertical="center"/>
    </xf>
    <xf numFmtId="0" fontId="7" fillId="0" borderId="0" xfId="47" applyFont="1" applyFill="1" applyProtection="1"/>
    <xf numFmtId="0" fontId="33" fillId="0" borderId="0" xfId="47" applyFont="1" applyFill="1" applyBorder="1" applyAlignment="1" applyProtection="1">
      <alignment horizontal="center" vertical="center"/>
    </xf>
    <xf numFmtId="0" fontId="7" fillId="0" borderId="0" xfId="47" applyFont="1" applyFill="1" applyBorder="1" applyProtection="1"/>
    <xf numFmtId="0" fontId="7" fillId="0" borderId="27" xfId="47" applyFont="1" applyFill="1" applyBorder="1" applyAlignment="1" applyProtection="1">
      <alignment horizontal="center" vertical="center"/>
    </xf>
    <xf numFmtId="0" fontId="33" fillId="0" borderId="0" xfId="47" applyFont="1" applyFill="1" applyBorder="1" applyAlignment="1" applyProtection="1">
      <alignment horizontal="center" vertical="center" wrapText="1"/>
    </xf>
    <xf numFmtId="49" fontId="10" fillId="0" borderId="0" xfId="0" applyFont="1" applyFill="1" applyAlignment="1" applyProtection="1">
      <alignment horizontal="left" vertical="top" wrapText="1"/>
    </xf>
    <xf numFmtId="49" fontId="10" fillId="0" borderId="0" xfId="0" applyFont="1" applyFill="1" applyAlignment="1" applyProtection="1">
      <alignment vertical="top"/>
    </xf>
    <xf numFmtId="0" fontId="29" fillId="0" borderId="0" xfId="47" applyFont="1" applyFill="1" applyAlignment="1" applyProtection="1">
      <alignment horizontal="center" vertical="center"/>
    </xf>
    <xf numFmtId="0" fontId="29" fillId="0" borderId="0" xfId="47" applyFont="1" applyFill="1" applyBorder="1" applyAlignment="1" applyProtection="1">
      <alignment horizontal="center" vertical="center"/>
    </xf>
    <xf numFmtId="49" fontId="9" fillId="10" borderId="29" xfId="0" applyFont="1" applyFill="1" applyBorder="1" applyAlignment="1" applyProtection="1">
      <alignment horizontal="center" vertical="center"/>
    </xf>
    <xf numFmtId="49" fontId="41" fillId="10" borderId="30" xfId="0" applyFont="1" applyFill="1" applyBorder="1" applyAlignment="1" applyProtection="1">
      <alignment horizontal="left" vertical="center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4" fillId="0" borderId="0" xfId="50" applyFont="1" applyFill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7" fillId="0" borderId="0" xfId="50" applyNumberFormat="1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center" vertical="center" wrapText="1"/>
    </xf>
    <xf numFmtId="0" fontId="54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right" vertical="center"/>
    </xf>
    <xf numFmtId="0" fontId="9" fillId="0" borderId="0" xfId="50" applyFont="1" applyFill="1" applyBorder="1" applyAlignment="1" applyProtection="1">
      <alignment vertical="center" wrapText="1"/>
    </xf>
    <xf numFmtId="0" fontId="26" fillId="0" borderId="0" xfId="50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14" fontId="7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5" fillId="0" borderId="32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horizontal="center" vertical="center" wrapText="1"/>
    </xf>
    <xf numFmtId="49" fontId="13" fillId="0" borderId="0" xfId="29" applyNumberFormat="1" applyFont="1" applyFill="1" applyBorder="1" applyAlignment="1" applyProtection="1">
      <alignment wrapText="1"/>
    </xf>
    <xf numFmtId="49" fontId="13" fillId="0" borderId="0" xfId="29" applyNumberFormat="1" applyFont="1" applyFill="1" applyBorder="1" applyAlignment="1" applyProtection="1">
      <alignment horizontal="left" wrapText="1"/>
    </xf>
    <xf numFmtId="49" fontId="25" fillId="0" borderId="34" xfId="40" applyFont="1" applyFill="1" applyBorder="1" applyAlignment="1" applyProtection="1">
      <alignment vertical="center" wrapText="1"/>
    </xf>
    <xf numFmtId="49" fontId="54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6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6" fillId="0" borderId="0" xfId="40" applyFont="1" applyFill="1" applyBorder="1" applyAlignment="1" applyProtection="1">
      <alignment wrapText="1"/>
    </xf>
    <xf numFmtId="49" fontId="22" fillId="0" borderId="11" xfId="40" applyFont="1" applyFill="1" applyBorder="1" applyAlignment="1" applyProtection="1">
      <alignment horizontal="left" vertical="center" wrapText="1"/>
    </xf>
    <xf numFmtId="49" fontId="22" fillId="0" borderId="0" xfId="40" applyFont="1" applyFill="1" applyBorder="1" applyAlignment="1" applyProtection="1">
      <alignment horizontal="left" vertical="center" wrapText="1"/>
    </xf>
    <xf numFmtId="49" fontId="16" fillId="0" borderId="11" xfId="40" applyFont="1" applyFill="1" applyBorder="1" applyAlignment="1" applyProtection="1">
      <alignment wrapText="1"/>
    </xf>
    <xf numFmtId="0" fontId="16" fillId="0" borderId="0" xfId="46" applyFont="1" applyFill="1" applyBorder="1" applyAlignment="1" applyProtection="1">
      <alignment horizontal="right" vertical="top" wrapText="1"/>
    </xf>
    <xf numFmtId="49" fontId="16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2" fillId="0" borderId="41" xfId="40" applyFont="1" applyFill="1" applyBorder="1" applyAlignment="1" applyProtection="1">
      <alignment horizontal="left" vertical="center" wrapText="1"/>
    </xf>
    <xf numFmtId="49" fontId="22" fillId="0" borderId="42" xfId="40" applyFont="1" applyFill="1" applyBorder="1" applyAlignment="1" applyProtection="1">
      <alignment horizontal="left" vertical="center" wrapText="1"/>
    </xf>
    <xf numFmtId="49" fontId="34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7" borderId="6" xfId="37" applyNumberFormat="1" applyFont="1" applyFill="1" applyBorder="1" applyAlignment="1" applyProtection="1">
      <alignment horizontal="center" vertical="center" wrapText="1"/>
    </xf>
    <xf numFmtId="49" fontId="34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7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3" fillId="0" borderId="0" xfId="54"/>
    <xf numFmtId="49" fontId="7" fillId="0" borderId="0" xfId="38">
      <alignment vertical="top"/>
    </xf>
    <xf numFmtId="0" fontId="40" fillId="0" borderId="0" xfId="50" applyFont="1" applyFill="1" applyAlignment="1" applyProtection="1">
      <alignment vertical="top" wrapText="1"/>
    </xf>
    <xf numFmtId="0" fontId="40" fillId="0" borderId="0" xfId="50" applyFont="1" applyFill="1" applyAlignment="1" applyProtection="1">
      <alignment horizontal="right" vertical="top" wrapText="1"/>
    </xf>
    <xf numFmtId="0" fontId="54" fillId="0" borderId="0" xfId="50" applyFont="1" applyFill="1" applyBorder="1" applyAlignment="1" applyProtection="1">
      <alignment horizontal="right" vertical="center" wrapText="1" indent="1"/>
    </xf>
    <xf numFmtId="49" fontId="54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53" applyFont="1" applyFill="1" applyAlignment="1" applyProtection="1">
      <alignment horizontal="center" vertical="center" wrapText="1"/>
    </xf>
    <xf numFmtId="0" fontId="32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7" fillId="0" borderId="0" xfId="33" applyFont="1" applyFill="1" applyBorder="1" applyAlignment="1" applyProtection="1">
      <alignment horizontal="center" vertical="center" wrapText="1"/>
    </xf>
    <xf numFmtId="0" fontId="45" fillId="0" borderId="0" xfId="53" applyFont="1" applyFill="1" applyAlignment="1" applyProtection="1">
      <alignment vertical="center" wrapText="1"/>
    </xf>
    <xf numFmtId="0" fontId="10" fillId="0" borderId="0" xfId="53" applyFont="1" applyFill="1" applyAlignment="1" applyProtection="1">
      <alignment vertical="center" wrapText="1"/>
    </xf>
    <xf numFmtId="0" fontId="46" fillId="0" borderId="0" xfId="53" applyFont="1" applyFill="1" applyAlignment="1" applyProtection="1">
      <alignment horizontal="center" vertical="center" wrapText="1"/>
    </xf>
    <xf numFmtId="0" fontId="54" fillId="0" borderId="0" xfId="39" applyNumberFormat="1" applyFont="1" applyAlignment="1">
      <alignment vertical="center"/>
    </xf>
    <xf numFmtId="0" fontId="7" fillId="0" borderId="0" xfId="43" applyFont="1" applyFill="1" applyBorder="1" applyAlignment="1" applyProtection="1">
      <alignment vertical="center" wrapText="1"/>
    </xf>
    <xf numFmtId="0" fontId="7" fillId="0" borderId="0" xfId="43" applyFont="1" applyFill="1" applyBorder="1" applyAlignment="1" applyProtection="1">
      <alignment horizontal="center" vertical="center" wrapText="1"/>
    </xf>
    <xf numFmtId="0" fontId="47" fillId="0" borderId="0" xfId="43" applyFont="1" applyFill="1" applyBorder="1" applyAlignment="1" applyProtection="1">
      <alignment horizontal="center" vertical="center" wrapText="1"/>
    </xf>
    <xf numFmtId="0" fontId="7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39" applyNumberFormat="1" applyFill="1" applyAlignment="1" applyProtection="1">
      <alignment vertical="center"/>
    </xf>
    <xf numFmtId="49" fontId="7" fillId="0" borderId="0" xfId="38" applyFill="1" applyProtection="1">
      <alignment vertical="top"/>
    </xf>
    <xf numFmtId="0" fontId="55" fillId="0" borderId="0" xfId="35" applyFont="1" applyFill="1" applyProtection="1"/>
    <xf numFmtId="0" fontId="9" fillId="0" borderId="6" xfId="34" applyFont="1" applyBorder="1" applyAlignment="1" applyProtection="1">
      <alignment horizontal="justify" vertical="center" wrapText="1"/>
    </xf>
    <xf numFmtId="0" fontId="7" fillId="0" borderId="6" xfId="34" applyFont="1" applyBorder="1" applyAlignment="1" applyProtection="1">
      <alignment horizontal="justify" vertical="center" wrapText="1"/>
    </xf>
    <xf numFmtId="170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2" xfId="38" applyFont="1" applyFill="1" applyBorder="1" applyAlignment="1" applyProtection="1">
      <alignment horizontal="right" vertical="center" wrapText="1"/>
    </xf>
    <xf numFmtId="49" fontId="41" fillId="10" borderId="13" xfId="38" applyFont="1" applyFill="1" applyBorder="1" applyAlignment="1" applyProtection="1">
      <alignment horizontal="left" vertical="center" indent="2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vertical="center" wrapText="1"/>
    </xf>
    <xf numFmtId="49" fontId="7" fillId="7" borderId="5" xfId="53" applyNumberFormat="1" applyFont="1" applyFill="1" applyBorder="1" applyAlignment="1" applyProtection="1">
      <alignment horizontal="center" vertical="center" wrapText="1"/>
    </xf>
    <xf numFmtId="49" fontId="41" fillId="10" borderId="13" xfId="38" applyFont="1" applyFill="1" applyBorder="1" applyAlignment="1" applyProtection="1">
      <alignment horizontal="left" vertical="center" indent="1"/>
    </xf>
    <xf numFmtId="0" fontId="54" fillId="0" borderId="0" xfId="39" applyNumberFormat="1" applyFont="1" applyFill="1" applyAlignment="1" applyProtection="1">
      <alignment vertical="center"/>
    </xf>
    <xf numFmtId="49" fontId="29" fillId="0" borderId="5" xfId="32" applyNumberFormat="1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3" xfId="38" applyFont="1" applyFill="1" applyBorder="1" applyAlignment="1" applyProtection="1">
      <alignment horizontal="right" vertical="center" wrapText="1"/>
    </xf>
    <xf numFmtId="49" fontId="9" fillId="10" borderId="14" xfId="38" applyFont="1" applyFill="1" applyBorder="1" applyAlignment="1" applyProtection="1">
      <alignment horizontal="right" vertical="center" wrapText="1"/>
    </xf>
    <xf numFmtId="49" fontId="7" fillId="0" borderId="0" xfId="51" applyNumberFormat="1" applyFont="1" applyFill="1" applyBorder="1" applyAlignment="1" applyProtection="1">
      <alignment vertical="center" wrapText="1"/>
    </xf>
    <xf numFmtId="49" fontId="7" fillId="0" borderId="16" xfId="32" applyNumberFormat="1" applyFont="1" applyFill="1" applyBorder="1" applyAlignment="1" applyProtection="1">
      <alignment horizontal="center" vertical="center" wrapText="1"/>
    </xf>
    <xf numFmtId="49" fontId="7" fillId="0" borderId="15" xfId="32" applyNumberFormat="1" applyFont="1" applyFill="1" applyBorder="1" applyAlignment="1" applyProtection="1">
      <alignment horizontal="center" vertical="center" wrapText="1"/>
    </xf>
    <xf numFmtId="0" fontId="7" fillId="12" borderId="7" xfId="47" applyFont="1" applyFill="1" applyBorder="1" applyAlignment="1">
      <alignment horizontal="center" vertical="center"/>
    </xf>
    <xf numFmtId="0" fontId="7" fillId="12" borderId="17" xfId="47" applyFont="1" applyFill="1" applyBorder="1" applyAlignment="1">
      <alignment horizontal="center" vertical="center"/>
    </xf>
    <xf numFmtId="0" fontId="7" fillId="10" borderId="12" xfId="32" applyNumberFormat="1" applyFont="1" applyFill="1" applyBorder="1" applyAlignment="1" applyProtection="1">
      <alignment horizontal="center" vertical="center" wrapText="1"/>
    </xf>
    <xf numFmtId="49" fontId="7" fillId="10" borderId="13" xfId="51" applyNumberFormat="1" applyFont="1" applyFill="1" applyBorder="1" applyAlignment="1" applyProtection="1">
      <alignment horizontal="center" vertical="center" wrapText="1"/>
    </xf>
    <xf numFmtId="49" fontId="7" fillId="10" borderId="13" xfId="32" applyNumberFormat="1" applyFont="1" applyFill="1" applyBorder="1" applyAlignment="1" applyProtection="1">
      <alignment horizontal="center" vertical="center" wrapText="1"/>
    </xf>
    <xf numFmtId="49" fontId="7" fillId="10" borderId="13" xfId="39" applyNumberFormat="1" applyFill="1" applyBorder="1" applyAlignment="1" applyProtection="1">
      <alignment horizontal="left" vertical="center"/>
    </xf>
    <xf numFmtId="0" fontId="7" fillId="10" borderId="14" xfId="39" applyNumberFormat="1" applyFill="1" applyBorder="1" applyAlignment="1" applyProtection="1">
      <alignment vertical="center"/>
    </xf>
    <xf numFmtId="0" fontId="54" fillId="10" borderId="18" xfId="53" applyFont="1" applyFill="1" applyBorder="1" applyAlignment="1" applyProtection="1">
      <alignment horizontal="center" vertical="center" wrapText="1"/>
    </xf>
    <xf numFmtId="0" fontId="54" fillId="10" borderId="19" xfId="53" applyFont="1" applyFill="1" applyBorder="1" applyAlignment="1" applyProtection="1">
      <alignment horizontal="center" vertical="center" wrapText="1"/>
    </xf>
    <xf numFmtId="49" fontId="54" fillId="10" borderId="19" xfId="53" applyNumberFormat="1" applyFont="1" applyFill="1" applyBorder="1" applyAlignment="1" applyProtection="1">
      <alignment horizontal="left" vertical="center" wrapText="1"/>
    </xf>
    <xf numFmtId="49" fontId="54" fillId="10" borderId="20" xfId="53" applyNumberFormat="1" applyFont="1" applyFill="1" applyBorder="1" applyAlignment="1" applyProtection="1">
      <alignment horizontal="left" vertical="center" wrapText="1"/>
    </xf>
    <xf numFmtId="49" fontId="41" fillId="10" borderId="13" xfId="0" applyFont="1" applyFill="1" applyBorder="1" applyAlignment="1" applyProtection="1">
      <alignment horizontal="left" vertical="center" indent="1"/>
    </xf>
    <xf numFmtId="49" fontId="54" fillId="0" borderId="0" xfId="51" applyNumberFormat="1" applyFont="1" applyFill="1" applyBorder="1" applyAlignment="1" applyProtection="1">
      <alignment horizontal="center" vertical="center" wrapText="1"/>
    </xf>
    <xf numFmtId="3" fontId="54" fillId="0" borderId="0" xfId="52" applyNumberFormat="1" applyFont="1" applyFill="1" applyBorder="1" applyAlignment="1" applyProtection="1">
      <alignment horizontal="center" vertical="center" wrapText="1"/>
    </xf>
    <xf numFmtId="49" fontId="41" fillId="10" borderId="14" xfId="38" applyFont="1" applyFill="1" applyBorder="1" applyAlignment="1" applyProtection="1">
      <alignment horizontal="left" vertical="center" indent="1"/>
    </xf>
    <xf numFmtId="49" fontId="56" fillId="0" borderId="5" xfId="35" applyNumberFormat="1" applyFont="1" applyFill="1" applyBorder="1" applyAlignment="1" applyProtection="1">
      <alignment horizontal="left" vertical="center" wrapText="1" indent="1"/>
    </xf>
    <xf numFmtId="49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0" xfId="39" applyNumberFormat="1" applyAlignment="1" applyProtection="1">
      <alignment vertical="center"/>
    </xf>
    <xf numFmtId="0" fontId="54" fillId="0" borderId="0" xfId="39" applyNumberFormat="1" applyFont="1" applyAlignment="1" applyProtection="1">
      <alignment vertical="center"/>
    </xf>
    <xf numFmtId="0" fontId="7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Alignment="1" applyProtection="1">
      <alignment vertical="center"/>
    </xf>
    <xf numFmtId="0" fontId="43" fillId="0" borderId="0" xfId="39" applyNumberFormat="1" applyFont="1" applyAlignment="1" applyProtection="1">
      <alignment vertical="center"/>
    </xf>
    <xf numFmtId="0" fontId="43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Border="1" applyAlignment="1" applyProtection="1">
      <alignment vertical="center"/>
    </xf>
    <xf numFmtId="0" fontId="23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Border="1" applyAlignment="1" applyProtection="1">
      <alignment horizontal="center" vertical="center"/>
    </xf>
    <xf numFmtId="0" fontId="56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7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horizontal="center" vertical="center" wrapText="1"/>
    </xf>
    <xf numFmtId="0" fontId="29" fillId="0" borderId="0" xfId="32" applyNumberFormat="1" applyFont="1" applyFill="1" applyBorder="1" applyAlignment="1" applyProtection="1">
      <alignment horizontal="center" vertical="center" wrapText="1"/>
    </xf>
    <xf numFmtId="0" fontId="54" fillId="0" borderId="0" xfId="53" applyFont="1" applyFill="1" applyBorder="1" applyAlignment="1" applyProtection="1">
      <alignment vertical="center" wrapText="1"/>
    </xf>
    <xf numFmtId="0" fontId="54" fillId="0" borderId="24" xfId="39" applyNumberFormat="1" applyFont="1" applyBorder="1" applyAlignment="1">
      <alignment vertical="center"/>
    </xf>
    <xf numFmtId="0" fontId="7" fillId="0" borderId="5" xfId="47" applyFont="1" applyFill="1" applyBorder="1" applyAlignment="1" applyProtection="1">
      <alignment horizontal="center" vertical="center"/>
    </xf>
    <xf numFmtId="49" fontId="7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7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4" fillId="0" borderId="0" xfId="0" applyFont="1" applyFill="1" applyAlignment="1" applyProtection="1">
      <alignment vertical="top"/>
    </xf>
    <xf numFmtId="49" fontId="54" fillId="8" borderId="0" xfId="0" applyFont="1" applyFill="1" applyAlignment="1" applyProtection="1">
      <alignment vertical="top"/>
    </xf>
    <xf numFmtId="0" fontId="49" fillId="0" borderId="0" xfId="50" applyFont="1" applyFill="1" applyAlignment="1" applyProtection="1">
      <alignment vertical="center" wrapText="1"/>
    </xf>
    <xf numFmtId="0" fontId="50" fillId="0" borderId="0" xfId="50" applyFont="1" applyFill="1" applyAlignment="1" applyProtection="1">
      <alignment vertical="center" wrapText="1"/>
    </xf>
    <xf numFmtId="0" fontId="50" fillId="0" borderId="0" xfId="50" applyFont="1" applyAlignment="1" applyProtection="1">
      <alignment vertical="center" wrapText="1"/>
    </xf>
    <xf numFmtId="0" fontId="50" fillId="0" borderId="0" xfId="53" applyFont="1" applyFill="1" applyAlignment="1" applyProtection="1">
      <alignment vertical="center" wrapText="1"/>
    </xf>
    <xf numFmtId="0" fontId="60" fillId="0" borderId="0" xfId="53" applyFont="1" applyFill="1" applyAlignment="1" applyProtection="1">
      <alignment vertical="center" wrapText="1"/>
    </xf>
    <xf numFmtId="0" fontId="60" fillId="0" borderId="0" xfId="39" applyNumberFormat="1" applyFont="1" applyAlignment="1" applyProtection="1">
      <alignment vertical="center"/>
    </xf>
    <xf numFmtId="0" fontId="61" fillId="0" borderId="0" xfId="39" applyNumberFormat="1" applyFont="1" applyAlignment="1" applyProtection="1">
      <alignment vertical="center"/>
    </xf>
    <xf numFmtId="0" fontId="61" fillId="0" borderId="0" xfId="39" applyNumberFormat="1" applyFont="1" applyBorder="1" applyAlignment="1" applyProtection="1">
      <alignment vertical="center"/>
    </xf>
    <xf numFmtId="0" fontId="60" fillId="0" borderId="0" xfId="39" applyNumberFormat="1" applyFont="1" applyFill="1" applyAlignment="1" applyProtection="1">
      <alignment vertical="center"/>
    </xf>
    <xf numFmtId="0" fontId="60" fillId="0" borderId="0" xfId="39" applyNumberFormat="1" applyFont="1" applyAlignment="1">
      <alignment vertical="center"/>
    </xf>
    <xf numFmtId="49" fontId="51" fillId="0" borderId="0" xfId="0" applyFont="1" applyFill="1" applyBorder="1" applyProtection="1">
      <alignment vertical="top"/>
    </xf>
    <xf numFmtId="0" fontId="51" fillId="0" borderId="0" xfId="53" applyFont="1" applyFill="1" applyAlignment="1" applyProtection="1">
      <alignment vertical="center" wrapText="1"/>
    </xf>
    <xf numFmtId="0" fontId="50" fillId="0" borderId="0" xfId="47" applyFont="1" applyFill="1" applyProtection="1"/>
    <xf numFmtId="0" fontId="50" fillId="0" borderId="0" xfId="47" applyFont="1" applyProtection="1"/>
    <xf numFmtId="49" fontId="51" fillId="8" borderId="0" xfId="0" applyFont="1" applyFill="1" applyProtection="1">
      <alignment vertical="top"/>
    </xf>
    <xf numFmtId="49" fontId="51" fillId="0" borderId="0" xfId="0" applyFont="1" applyFill="1" applyProtection="1">
      <alignment vertical="top"/>
    </xf>
    <xf numFmtId="49" fontId="58" fillId="0" borderId="0" xfId="0" applyFont="1" applyFill="1" applyProtection="1">
      <alignment vertical="top"/>
    </xf>
    <xf numFmtId="0" fontId="54" fillId="0" borderId="0" xfId="50" applyFont="1" applyFill="1" applyAlignment="1" applyProtection="1">
      <alignment vertical="center"/>
    </xf>
    <xf numFmtId="49" fontId="9" fillId="0" borderId="0" xfId="0" applyFont="1" applyFill="1" applyBorder="1" applyAlignment="1" applyProtection="1">
      <alignment horizontal="left" vertical="top"/>
    </xf>
    <xf numFmtId="0" fontId="34" fillId="0" borderId="0" xfId="40" applyNumberFormat="1" applyFont="1" applyFill="1" applyBorder="1" applyAlignment="1" applyProtection="1">
      <alignment horizontal="justify" vertical="center" wrapText="1"/>
    </xf>
    <xf numFmtId="0" fontId="52" fillId="0" borderId="0" xfId="27" applyFill="1" applyBorder="1" applyAlignment="1" applyProtection="1">
      <alignment horizontal="left" vertical="top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49" fontId="12" fillId="0" borderId="0" xfId="38" applyFont="1" applyBorder="1" applyProtection="1">
      <alignment vertical="top"/>
    </xf>
    <xf numFmtId="49" fontId="7" fillId="0" borderId="0" xfId="38" applyFont="1" applyBorder="1" applyProtection="1">
      <alignment vertical="top"/>
    </xf>
    <xf numFmtId="49" fontId="33" fillId="0" borderId="0" xfId="38" applyFont="1" applyBorder="1" applyAlignment="1" applyProtection="1">
      <alignment horizontal="center" vertical="center"/>
    </xf>
    <xf numFmtId="49" fontId="7" fillId="0" borderId="0" xfId="38" applyBorder="1" applyProtection="1">
      <alignment vertical="top"/>
    </xf>
    <xf numFmtId="0" fontId="77" fillId="0" borderId="0" xfId="31" applyFont="1" applyFill="1" applyBorder="1" applyAlignment="1" applyProtection="1">
      <alignment vertical="center" wrapText="1"/>
    </xf>
    <xf numFmtId="49" fontId="54" fillId="0" borderId="0" xfId="39" applyFont="1">
      <alignment vertical="top"/>
    </xf>
    <xf numFmtId="49" fontId="7" fillId="0" borderId="0" xfId="38" applyFont="1">
      <alignment vertical="top"/>
    </xf>
    <xf numFmtId="49" fontId="33" fillId="0" borderId="0" xfId="38" applyFont="1" applyAlignment="1">
      <alignment horizontal="center" vertical="center" wrapText="1"/>
    </xf>
    <xf numFmtId="49" fontId="7" fillId="0" borderId="5" xfId="44" applyNumberFormat="1" applyFont="1" applyFill="1" applyBorder="1" applyAlignment="1" applyProtection="1">
      <alignment horizontal="center" vertical="center" wrapText="1"/>
    </xf>
    <xf numFmtId="0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2" fillId="9" borderId="5" xfId="27" applyNumberFormat="1" applyFill="1" applyBorder="1" applyAlignment="1" applyProtection="1">
      <alignment horizontal="left" vertical="center" wrapText="1"/>
      <protection locked="0"/>
    </xf>
    <xf numFmtId="0" fontId="58" fillId="0" borderId="0" xfId="38" applyNumberFormat="1" applyFont="1">
      <alignment vertical="top"/>
    </xf>
    <xf numFmtId="49" fontId="58" fillId="0" borderId="0" xfId="38" applyNumberFormat="1" applyFont="1">
      <alignment vertical="top"/>
    </xf>
    <xf numFmtId="0" fontId="7" fillId="10" borderId="12" xfId="53" applyFont="1" applyFill="1" applyBorder="1" applyAlignment="1" applyProtection="1">
      <alignment vertical="center" wrapText="1"/>
    </xf>
    <xf numFmtId="49" fontId="41" fillId="10" borderId="13" xfId="38" applyFont="1" applyFill="1" applyBorder="1" applyAlignment="1" applyProtection="1">
      <alignment horizontal="left" vertical="center"/>
    </xf>
    <xf numFmtId="49" fontId="27" fillId="10" borderId="13" xfId="38" applyFont="1" applyFill="1" applyBorder="1" applyAlignment="1" applyProtection="1">
      <alignment horizontal="center" vertical="top"/>
    </xf>
    <xf numFmtId="49" fontId="27" fillId="10" borderId="14" xfId="38" applyFont="1" applyFill="1" applyBorder="1" applyAlignment="1" applyProtection="1">
      <alignment horizontal="center" vertical="top"/>
    </xf>
    <xf numFmtId="49" fontId="7" fillId="0" borderId="0" xfId="38" applyProtection="1">
      <alignment vertical="top"/>
    </xf>
    <xf numFmtId="49" fontId="54" fillId="0" borderId="0" xfId="0" applyFont="1">
      <alignment vertical="top"/>
    </xf>
    <xf numFmtId="49" fontId="7" fillId="0" borderId="5" xfId="38" applyBorder="1">
      <alignment vertical="top"/>
    </xf>
    <xf numFmtId="49" fontId="12" fillId="0" borderId="0" xfId="38" applyFont="1" applyFill="1" applyBorder="1" applyProtection="1">
      <alignment vertical="top"/>
    </xf>
    <xf numFmtId="49" fontId="7" fillId="0" borderId="0" xfId="38" applyFont="1" applyFill="1" applyBorder="1" applyProtection="1">
      <alignment vertical="top"/>
    </xf>
    <xf numFmtId="49" fontId="33" fillId="0" borderId="0" xfId="38" applyFont="1" applyFill="1" applyBorder="1" applyAlignment="1" applyProtection="1">
      <alignment horizontal="center" vertical="center"/>
    </xf>
    <xf numFmtId="0" fontId="7" fillId="0" borderId="0" xfId="38" applyNumberFormat="1" applyFont="1" applyFill="1" applyBorder="1" applyAlignment="1" applyProtection="1"/>
    <xf numFmtId="49" fontId="7" fillId="0" borderId="0" xfId="38" applyFill="1" applyBorder="1" applyProtection="1">
      <alignment vertical="top"/>
    </xf>
    <xf numFmtId="0" fontId="78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38" applyNumberFormat="1" applyFont="1" applyFill="1" applyBorder="1" applyAlignment="1" applyProtection="1"/>
    <xf numFmtId="49" fontId="7" fillId="0" borderId="5" xfId="0" applyNumberFormat="1" applyFont="1" applyBorder="1" applyProtection="1">
      <alignment vertical="top"/>
    </xf>
    <xf numFmtId="49" fontId="54" fillId="0" borderId="0" xfId="38" applyFont="1">
      <alignment vertical="top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horizontal="left" vertical="center" wrapText="1" indent="1"/>
    </xf>
    <xf numFmtId="0" fontId="58" fillId="0" borderId="0" xfId="53" applyFont="1" applyFill="1" applyAlignment="1" applyProtection="1">
      <alignment horizontal="left" vertical="center" indent="1"/>
    </xf>
    <xf numFmtId="0" fontId="58" fillId="0" borderId="0" xfId="53" applyNumberFormat="1" applyFont="1" applyFill="1" applyAlignment="1" applyProtection="1">
      <alignment horizontal="left" vertical="center" indent="1"/>
    </xf>
    <xf numFmtId="0" fontId="54" fillId="0" borderId="0" xfId="53" applyFont="1" applyFill="1" applyAlignment="1" applyProtection="1">
      <alignment horizontal="left" vertical="center" wrapText="1" indent="1"/>
    </xf>
    <xf numFmtId="0" fontId="59" fillId="0" borderId="0" xfId="53" applyFont="1" applyFill="1" applyAlignment="1" applyProtection="1">
      <alignment horizontal="left" vertical="center" wrapText="1" indent="1"/>
    </xf>
    <xf numFmtId="0" fontId="80" fillId="0" borderId="0" xfId="53" applyFont="1" applyFill="1" applyAlignment="1" applyProtection="1">
      <alignment horizontal="left" vertical="center" indent="1"/>
    </xf>
    <xf numFmtId="0" fontId="59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/>
    </xf>
    <xf numFmtId="0" fontId="58" fillId="0" borderId="0" xfId="53" applyNumberFormat="1" applyFont="1" applyFill="1" applyAlignment="1" applyProtection="1">
      <alignment vertical="center"/>
    </xf>
    <xf numFmtId="0" fontId="81" fillId="0" borderId="0" xfId="53" applyFont="1" applyFill="1" applyAlignment="1" applyProtection="1">
      <alignment vertical="center"/>
    </xf>
    <xf numFmtId="0" fontId="77" fillId="0" borderId="0" xfId="53" applyFont="1" applyFill="1" applyAlignment="1" applyProtection="1">
      <alignment vertical="center" wrapText="1"/>
    </xf>
    <xf numFmtId="0" fontId="74" fillId="0" borderId="0" xfId="53" applyFont="1" applyFill="1" applyAlignment="1" applyProtection="1">
      <alignment vertical="center"/>
    </xf>
    <xf numFmtId="0" fontId="7" fillId="0" borderId="53" xfId="53" applyFont="1" applyFill="1" applyBorder="1" applyAlignment="1" applyProtection="1">
      <alignment vertical="center" wrapText="1"/>
    </xf>
    <xf numFmtId="49" fontId="37" fillId="0" borderId="0" xfId="101" applyProtection="1">
      <alignment vertical="top"/>
    </xf>
    <xf numFmtId="49" fontId="37" fillId="0" borderId="0" xfId="101">
      <alignment vertical="top"/>
    </xf>
    <xf numFmtId="49" fontId="0" fillId="0" borderId="25" xfId="0" applyFill="1" applyBorder="1" applyProtection="1">
      <alignment vertical="top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14" fontId="7" fillId="0" borderId="5" xfId="51" applyNumberFormat="1" applyFont="1" applyFill="1" applyBorder="1" applyAlignment="1" applyProtection="1">
      <alignment horizontal="left" vertical="center" wrapText="1" indent="1"/>
    </xf>
    <xf numFmtId="49" fontId="73" fillId="10" borderId="13" xfId="38" applyFont="1" applyFill="1" applyBorder="1" applyAlignment="1" applyProtection="1">
      <alignment horizontal="center" vertical="center" wrapText="1"/>
    </xf>
    <xf numFmtId="0" fontId="29" fillId="0" borderId="0" xfId="53" applyNumberFormat="1" applyFon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top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vertical="center" wrapText="1"/>
    </xf>
    <xf numFmtId="0" fontId="7" fillId="10" borderId="13" xfId="53" applyFont="1" applyFill="1" applyBorder="1" applyAlignment="1" applyProtection="1">
      <alignment vertical="center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54" fillId="10" borderId="14" xfId="53" applyFont="1" applyFill="1" applyBorder="1" applyAlignment="1" applyProtection="1">
      <alignment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7" fillId="0" borderId="5" xfId="43" applyNumberFormat="1" applyFont="1" applyFill="1" applyBorder="1" applyAlignment="1" applyProtection="1">
      <alignment horizontal="center" vertical="center" wrapText="1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82" fillId="0" borderId="0" xfId="43" applyNumberFormat="1" applyFont="1" applyFill="1" applyBorder="1" applyAlignment="1" applyProtection="1">
      <alignment horizontal="center" vertical="center" wrapText="1"/>
    </xf>
    <xf numFmtId="0" fontId="82" fillId="0" borderId="0" xfId="51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/>
    </xf>
    <xf numFmtId="0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left" vertical="center" wrapText="1" indent="1"/>
    </xf>
    <xf numFmtId="0" fontId="7" fillId="0" borderId="5" xfId="53" applyNumberFormat="1" applyFont="1" applyFill="1" applyBorder="1" applyAlignment="1" applyProtection="1">
      <alignment vertical="center" wrapText="1"/>
    </xf>
    <xf numFmtId="0" fontId="7" fillId="0" borderId="5" xfId="43" applyFont="1" applyFill="1" applyBorder="1" applyAlignment="1" applyProtection="1">
      <alignment horizontal="left" vertical="center" wrapText="1" indent="2"/>
    </xf>
    <xf numFmtId="0" fontId="7" fillId="0" borderId="5" xfId="43" applyFont="1" applyFill="1" applyBorder="1" applyAlignment="1" applyProtection="1">
      <alignment horizontal="left" vertical="center" wrapText="1" indent="3"/>
    </xf>
    <xf numFmtId="0" fontId="7" fillId="0" borderId="5" xfId="43" applyFont="1" applyFill="1" applyBorder="1" applyAlignment="1" applyProtection="1">
      <alignment horizontal="left" vertical="center" wrapText="1" indent="4"/>
    </xf>
    <xf numFmtId="49" fontId="7" fillId="0" borderId="19" xfId="53" applyNumberFormat="1" applyFont="1" applyFill="1" applyBorder="1" applyAlignment="1" applyProtection="1">
      <alignment horizontal="center" vertical="center" wrapText="1"/>
    </xf>
    <xf numFmtId="0" fontId="7" fillId="0" borderId="19" xfId="43" applyFont="1" applyFill="1" applyBorder="1" applyAlignment="1" applyProtection="1">
      <alignment horizontal="left" vertical="center" wrapText="1" indent="2"/>
    </xf>
    <xf numFmtId="0" fontId="7" fillId="0" borderId="19" xfId="51" applyNumberFormat="1" applyFont="1" applyFill="1" applyBorder="1" applyAlignment="1" applyProtection="1">
      <alignment horizontal="left" vertical="center" wrapText="1"/>
    </xf>
    <xf numFmtId="49" fontId="7" fillId="0" borderId="19" xfId="53" applyNumberFormat="1" applyFont="1" applyFill="1" applyBorder="1" applyAlignment="1" applyProtection="1">
      <alignment vertical="center" wrapText="1"/>
    </xf>
    <xf numFmtId="49" fontId="7" fillId="0" borderId="0" xfId="53" applyNumberFormat="1" applyFont="1" applyFill="1" applyBorder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vertical="center" wrapText="1"/>
    </xf>
    <xf numFmtId="0" fontId="7" fillId="0" borderId="5" xfId="53" applyNumberFormat="1" applyFont="1" applyFill="1" applyBorder="1" applyAlignment="1" applyProtection="1">
      <alignment horizontal="left" vertical="top" wrapText="1"/>
    </xf>
    <xf numFmtId="49" fontId="82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53" applyNumberFormat="1" applyFont="1" applyFill="1" applyAlignment="1" applyProtection="1">
      <alignment vertical="center"/>
    </xf>
    <xf numFmtId="0" fontId="7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49" fontId="7" fillId="0" borderId="0" xfId="0" applyNumberFormat="1" applyFont="1" applyAlignment="1" applyProtection="1">
      <alignment vertical="top" wrapText="1"/>
    </xf>
    <xf numFmtId="0" fontId="7" fillId="7" borderId="12" xfId="51" applyNumberFormat="1" applyFont="1" applyFill="1" applyBorder="1" applyAlignment="1" applyProtection="1">
      <alignment horizontal="left" vertical="center" wrapText="1"/>
    </xf>
    <xf numFmtId="0" fontId="7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 applyAlignment="1">
      <alignment vertical="top" wrapText="1"/>
    </xf>
    <xf numFmtId="49" fontId="7" fillId="0" borderId="0" xfId="99">
      <alignment vertical="top"/>
    </xf>
    <xf numFmtId="14" fontId="84" fillId="0" borderId="0" xfId="50" applyNumberFormat="1" applyFont="1" applyFill="1" applyBorder="1" applyAlignment="1" applyProtection="1">
      <alignment horizontal="center" vertical="center" wrapText="1"/>
    </xf>
    <xf numFmtId="0" fontId="84" fillId="0" borderId="0" xfId="50" applyFont="1" applyFill="1" applyAlignment="1" applyProtection="1">
      <alignment horizontal="left" vertical="center" wrapText="1"/>
    </xf>
    <xf numFmtId="0" fontId="58" fillId="0" borderId="0" xfId="50" applyFont="1" applyFill="1" applyAlignment="1" applyProtection="1">
      <alignment vertical="center"/>
    </xf>
    <xf numFmtId="0" fontId="84" fillId="0" borderId="0" xfId="50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right" vertical="center" wrapText="1" indent="1"/>
    </xf>
    <xf numFmtId="0" fontId="85" fillId="0" borderId="37" xfId="51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center" vertical="center" wrapText="1"/>
    </xf>
    <xf numFmtId="0" fontId="85" fillId="0" borderId="0" xfId="50" applyFont="1" applyFill="1" applyAlignment="1" applyProtection="1">
      <alignment vertical="center" wrapText="1"/>
    </xf>
    <xf numFmtId="0" fontId="58" fillId="0" borderId="0" xfId="50" applyFont="1" applyAlignment="1" applyProtection="1">
      <alignment horizontal="center" vertical="center" wrapText="1"/>
    </xf>
    <xf numFmtId="0" fontId="85" fillId="0" borderId="0" xfId="50" applyFont="1" applyAlignment="1" applyProtection="1">
      <alignment vertical="center" wrapText="1"/>
    </xf>
    <xf numFmtId="0" fontId="86" fillId="0" borderId="0" xfId="50" applyFont="1" applyFill="1" applyAlignment="1" applyProtection="1">
      <alignment vertical="center" wrapText="1"/>
    </xf>
    <xf numFmtId="0" fontId="85" fillId="0" borderId="0" xfId="50" applyNumberFormat="1" applyFont="1" applyFill="1" applyBorder="1" applyAlignment="1" applyProtection="1">
      <alignment horizontal="center" vertical="center" wrapText="1"/>
    </xf>
    <xf numFmtId="0" fontId="58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left" vertical="center" wrapText="1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50" fillId="0" borderId="0" xfId="50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0" fontId="88" fillId="0" borderId="0" xfId="39" applyNumberFormat="1" applyFont="1" applyAlignment="1" applyProtection="1">
      <alignment vertical="center"/>
    </xf>
    <xf numFmtId="0" fontId="85" fillId="0" borderId="0" xfId="43" applyNumberFormat="1" applyFont="1" applyFill="1" applyBorder="1" applyAlignment="1" applyProtection="1">
      <alignment vertical="center" wrapText="1"/>
    </xf>
    <xf numFmtId="0" fontId="85" fillId="0" borderId="0" xfId="43" applyFont="1" applyFill="1" applyBorder="1" applyAlignment="1" applyProtection="1">
      <alignment vertical="center" wrapText="1"/>
    </xf>
    <xf numFmtId="49" fontId="85" fillId="0" borderId="0" xfId="51" applyNumberFormat="1" applyFont="1" applyFill="1" applyBorder="1" applyAlignment="1" applyProtection="1">
      <alignment horizontal="center" vertical="center" wrapText="1"/>
    </xf>
    <xf numFmtId="0" fontId="58" fillId="0" borderId="0" xfId="39" applyNumberFormat="1" applyFont="1" applyAlignment="1" applyProtection="1">
      <alignment vertical="center"/>
    </xf>
    <xf numFmtId="0" fontId="7" fillId="0" borderId="0" xfId="53" applyFont="1" applyFill="1" applyAlignment="1" applyProtection="1">
      <alignment horizontal="left" vertical="center" wrapText="1"/>
    </xf>
    <xf numFmtId="49" fontId="58" fillId="0" borderId="0" xfId="53" applyNumberFormat="1" applyFont="1" applyFill="1" applyAlignment="1" applyProtection="1">
      <alignment horizontal="center" vertical="center" wrapText="1"/>
    </xf>
    <xf numFmtId="0" fontId="85" fillId="0" borderId="0" xfId="53" applyFont="1" applyFill="1" applyBorder="1" applyAlignment="1" applyProtection="1">
      <alignment vertical="center" wrapText="1"/>
    </xf>
    <xf numFmtId="0" fontId="85" fillId="0" borderId="0" xfId="53" applyFont="1" applyFill="1" applyAlignment="1" applyProtection="1">
      <alignment vertical="center" wrapText="1"/>
    </xf>
    <xf numFmtId="0" fontId="84" fillId="0" borderId="0" xfId="53" applyFont="1" applyFill="1" applyAlignment="1" applyProtection="1">
      <alignment vertical="center" wrapText="1"/>
    </xf>
    <xf numFmtId="49" fontId="12" fillId="0" borderId="0" xfId="53" applyNumberFormat="1" applyFont="1" applyFill="1" applyAlignment="1" applyProtection="1">
      <alignment horizontal="center" vertical="center" wrapText="1"/>
    </xf>
    <xf numFmtId="0" fontId="12" fillId="0" borderId="0" xfId="53" applyNumberFormat="1" applyFont="1" applyFill="1" applyAlignment="1" applyProtection="1">
      <alignment vertical="center" wrapText="1"/>
    </xf>
    <xf numFmtId="0" fontId="7" fillId="0" borderId="0" xfId="55" applyFont="1" applyFill="1" applyBorder="1" applyAlignment="1" applyProtection="1">
      <alignment horizontal="center" vertical="center" wrapText="1"/>
    </xf>
    <xf numFmtId="0" fontId="9" fillId="0" borderId="0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49" fontId="12" fillId="0" borderId="0" xfId="53" applyNumberFormat="1" applyFont="1" applyFill="1" applyBorder="1" applyAlignment="1" applyProtection="1">
      <alignment horizontal="center" vertical="center" wrapText="1"/>
    </xf>
    <xf numFmtId="4" fontId="7" fillId="0" borderId="0" xfId="53" applyNumberFormat="1" applyFont="1" applyFill="1" applyBorder="1" applyAlignment="1" applyProtection="1">
      <alignment horizontal="right" vertical="center" wrapText="1"/>
    </xf>
    <xf numFmtId="9" fontId="9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53" applyNumberFormat="1" applyFont="1" applyFill="1" applyBorder="1" applyAlignment="1" applyProtection="1">
      <alignment vertical="center" wrapText="1"/>
    </xf>
    <xf numFmtId="49" fontId="84" fillId="0" borderId="0" xfId="53" applyNumberFormat="1" applyFont="1" applyFill="1" applyAlignment="1" applyProtection="1">
      <alignment horizontal="center" vertical="center" wrapText="1"/>
    </xf>
    <xf numFmtId="49" fontId="58" fillId="0" borderId="0" xfId="53" applyNumberFormat="1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4" fillId="0" borderId="0" xfId="53" applyNumberFormat="1" applyFont="1" applyFill="1" applyAlignment="1" applyProtection="1">
      <alignment vertical="center" wrapText="1"/>
    </xf>
    <xf numFmtId="49" fontId="41" fillId="10" borderId="12" xfId="100" applyFont="1" applyFill="1" applyBorder="1" applyAlignment="1" applyProtection="1">
      <alignment horizontal="right" vertical="center"/>
    </xf>
    <xf numFmtId="49" fontId="41" fillId="10" borderId="14" xfId="100" applyFont="1" applyFill="1" applyBorder="1" applyAlignment="1" applyProtection="1">
      <alignment horizontal="right" vertical="center"/>
    </xf>
    <xf numFmtId="0" fontId="7" fillId="0" borderId="0" xfId="53" applyFont="1" applyFill="1" applyAlignment="1" applyProtection="1">
      <alignment horizontal="right" vertical="center" wrapText="1"/>
    </xf>
    <xf numFmtId="0" fontId="0" fillId="0" borderId="0" xfId="53" applyFont="1" applyFill="1" applyAlignment="1" applyProtection="1">
      <alignment vertical="center"/>
    </xf>
    <xf numFmtId="0" fontId="10" fillId="0" borderId="0" xfId="53" applyFont="1" applyFill="1" applyAlignment="1" applyProtection="1">
      <alignment horizontal="right" vertical="top" wrapText="1"/>
    </xf>
    <xf numFmtId="0" fontId="7" fillId="0" borderId="0" xfId="110" applyFont="1" applyFill="1" applyProtection="1"/>
    <xf numFmtId="49" fontId="29" fillId="0" borderId="56" xfId="32" applyNumberFormat="1" applyFont="1" applyFill="1" applyBorder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/>
    </xf>
    <xf numFmtId="49" fontId="7" fillId="11" borderId="43" xfId="51" applyNumberFormat="1" applyFont="1" applyFill="1" applyBorder="1" applyAlignment="1" applyProtection="1">
      <alignment horizontal="left" vertical="center" wrapText="1"/>
    </xf>
    <xf numFmtId="4" fontId="7" fillId="7" borderId="43" xfId="53" applyNumberFormat="1" applyFont="1" applyFill="1" applyBorder="1" applyAlignment="1" applyProtection="1">
      <alignment horizontal="right" vertical="center" wrapText="1"/>
    </xf>
    <xf numFmtId="0" fontId="54" fillId="0" borderId="0" xfId="110" applyNumberFormat="1" applyFont="1" applyFill="1" applyBorder="1" applyAlignment="1" applyProtection="1">
      <alignment horizontal="center" wrapText="1"/>
    </xf>
    <xf numFmtId="0" fontId="7" fillId="0" borderId="58" xfId="53" applyNumberFormat="1" applyFont="1" applyFill="1" applyBorder="1" applyAlignment="1" applyProtection="1">
      <alignment horizontal="center" vertical="center" wrapText="1"/>
    </xf>
    <xf numFmtId="0" fontId="7" fillId="0" borderId="58" xfId="53" applyFont="1" applyFill="1" applyBorder="1" applyAlignment="1" applyProtection="1">
      <alignment horizontal="center" vertical="center" wrapText="1"/>
    </xf>
    <xf numFmtId="49" fontId="89" fillId="10" borderId="61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2"/>
    </xf>
    <xf numFmtId="49" fontId="41" fillId="10" borderId="62" xfId="38" applyFont="1" applyFill="1" applyBorder="1" applyAlignment="1" applyProtection="1">
      <alignment horizontal="left" vertical="center" indent="1"/>
    </xf>
    <xf numFmtId="49" fontId="41" fillId="10" borderId="62" xfId="38" applyFont="1" applyFill="1" applyBorder="1" applyAlignment="1" applyProtection="1">
      <alignment horizontal="left" vertical="center"/>
    </xf>
    <xf numFmtId="49" fontId="7" fillId="0" borderId="60" xfId="53" applyNumberFormat="1" applyFont="1" applyFill="1" applyBorder="1" applyAlignment="1" applyProtection="1">
      <alignment horizontal="center" vertical="center" wrapText="1"/>
    </xf>
    <xf numFmtId="0" fontId="7" fillId="0" borderId="60" xfId="53" applyFont="1" applyFill="1" applyBorder="1" applyAlignment="1" applyProtection="1">
      <alignment horizontal="center" vertical="center" wrapText="1"/>
    </xf>
    <xf numFmtId="4" fontId="7" fillId="7" borderId="60" xfId="53" applyNumberFormat="1" applyFont="1" applyFill="1" applyBorder="1" applyAlignment="1" applyProtection="1">
      <alignment horizontal="right" vertical="center" wrapText="1"/>
    </xf>
    <xf numFmtId="0" fontId="7" fillId="0" borderId="43" xfId="53" applyNumberFormat="1" applyFont="1" applyFill="1" applyBorder="1" applyAlignment="1" applyProtection="1">
      <alignment horizontal="center" vertical="center" wrapText="1"/>
    </xf>
    <xf numFmtId="49" fontId="89" fillId="10" borderId="66" xfId="38" applyFont="1" applyFill="1" applyBorder="1" applyAlignment="1" applyProtection="1">
      <alignment horizontal="left" vertical="center" indent="1"/>
    </xf>
    <xf numFmtId="49" fontId="89" fillId="10" borderId="61" xfId="38" applyFont="1" applyFill="1" applyBorder="1" applyAlignment="1" applyProtection="1">
      <alignment horizontal="left" vertical="center" indent="1"/>
    </xf>
    <xf numFmtId="0" fontId="54" fillId="0" borderId="0" xfId="110" applyNumberFormat="1" applyFont="1" applyFill="1" applyBorder="1" applyAlignment="1" applyProtection="1"/>
    <xf numFmtId="0" fontId="54" fillId="0" borderId="0" xfId="53" applyNumberFormat="1" applyFont="1" applyFill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6" fillId="0" borderId="0" xfId="110" applyFont="1" applyBorder="1"/>
    <xf numFmtId="0" fontId="7" fillId="0" borderId="0" xfId="32" applyFont="1" applyFill="1" applyBorder="1" applyAlignment="1" applyProtection="1">
      <alignment vertical="top" wrapText="1"/>
    </xf>
    <xf numFmtId="0" fontId="7" fillId="0" borderId="0" xfId="32" applyFont="1" applyFill="1" applyBorder="1" applyAlignment="1" applyProtection="1">
      <alignment horizontal="left" vertical="top" wrapText="1"/>
    </xf>
    <xf numFmtId="0" fontId="10" fillId="0" borderId="0" xfId="53" applyFont="1" applyFill="1" applyAlignment="1" applyProtection="1">
      <alignment vertical="top"/>
    </xf>
    <xf numFmtId="49" fontId="12" fillId="0" borderId="0" xfId="100" applyFont="1" applyFill="1" applyBorder="1" applyProtection="1">
      <alignment vertical="top"/>
    </xf>
    <xf numFmtId="49" fontId="0" fillId="0" borderId="0" xfId="100" applyFont="1" applyFill="1" applyBorder="1" applyProtection="1">
      <alignment vertical="top"/>
    </xf>
    <xf numFmtId="49" fontId="29" fillId="0" borderId="0" xfId="100" applyFont="1" applyFill="1" applyBorder="1" applyAlignment="1" applyProtection="1">
      <alignment horizontal="center" vertical="center"/>
    </xf>
    <xf numFmtId="49" fontId="51" fillId="0" borderId="0" xfId="100" applyFont="1" applyFill="1" applyBorder="1" applyProtection="1">
      <alignment vertical="top"/>
    </xf>
    <xf numFmtId="0" fontId="92" fillId="0" borderId="0" xfId="53" applyFont="1" applyFill="1" applyAlignment="1" applyProtection="1">
      <alignment vertical="center" wrapText="1"/>
    </xf>
    <xf numFmtId="0" fontId="7" fillId="7" borderId="5" xfId="53" applyNumberFormat="1" applyFont="1" applyFill="1" applyBorder="1" applyAlignment="1" applyProtection="1">
      <alignment horizontal="right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vertical="top" wrapText="1"/>
    </xf>
    <xf numFmtId="0" fontId="7" fillId="0" borderId="15" xfId="53" applyFont="1" applyFill="1" applyBorder="1" applyAlignment="1" applyProtection="1">
      <alignment vertical="center" wrapText="1"/>
    </xf>
    <xf numFmtId="0" fontId="7" fillId="0" borderId="22" xfId="53" applyFont="1" applyFill="1" applyBorder="1" applyAlignment="1" applyProtection="1">
      <alignment vertical="center" wrapText="1"/>
    </xf>
    <xf numFmtId="49" fontId="7" fillId="9" borderId="5" xfId="53" applyNumberFormat="1" applyFont="1" applyFill="1" applyBorder="1" applyAlignment="1" applyProtection="1">
      <alignment vertical="center" wrapText="1"/>
      <protection locked="0"/>
    </xf>
    <xf numFmtId="49" fontId="7" fillId="10" borderId="12" xfId="53" applyNumberFormat="1" applyFont="1" applyFill="1" applyBorder="1" applyAlignment="1" applyProtection="1">
      <alignment vertical="center" wrapText="1"/>
    </xf>
    <xf numFmtId="4" fontId="7" fillId="7" borderId="15" xfId="53" applyNumberFormat="1" applyFont="1" applyFill="1" applyBorder="1" applyAlignment="1" applyProtection="1">
      <alignment horizontal="right" vertical="center" wrapText="1"/>
    </xf>
    <xf numFmtId="0" fontId="74" fillId="0" borderId="0" xfId="53" applyFont="1" applyFill="1" applyAlignment="1" applyProtection="1">
      <alignment vertical="center" wrapText="1"/>
    </xf>
    <xf numFmtId="49" fontId="29" fillId="0" borderId="25" xfId="32" applyNumberFormat="1" applyFont="1" applyFill="1" applyBorder="1" applyAlignment="1" applyProtection="1">
      <alignment horizontal="center" vertical="center" wrapText="1"/>
    </xf>
    <xf numFmtId="0" fontId="29" fillId="0" borderId="25" xfId="32" applyNumberFormat="1" applyFont="1" applyFill="1" applyBorder="1" applyAlignment="1" applyProtection="1">
      <alignment horizontal="center" vertical="center" wrapText="1"/>
    </xf>
    <xf numFmtId="0" fontId="93" fillId="0" borderId="0" xfId="53" applyFont="1" applyFill="1" applyAlignment="1" applyProtection="1">
      <alignment vertical="center" wrapText="1"/>
    </xf>
    <xf numFmtId="0" fontId="93" fillId="0" borderId="0" xfId="53" applyFont="1" applyFill="1" applyBorder="1" applyAlignment="1" applyProtection="1">
      <alignment vertical="center" wrapText="1"/>
    </xf>
    <xf numFmtId="49" fontId="7" fillId="11" borderId="5" xfId="51" applyNumberFormat="1" applyFont="1" applyFill="1" applyBorder="1" applyAlignment="1" applyProtection="1">
      <alignment horizontal="left" vertical="center" wrapText="1"/>
    </xf>
    <xf numFmtId="49" fontId="0" fillId="0" borderId="5" xfId="117" applyFont="1" applyFill="1" applyBorder="1" applyAlignment="1" applyProtection="1">
      <alignment horizontal="center" vertical="center"/>
    </xf>
    <xf numFmtId="49" fontId="0" fillId="0" borderId="0" xfId="115" applyFont="1" applyFill="1" applyProtection="1">
      <alignment vertical="top"/>
    </xf>
    <xf numFmtId="49" fontId="0" fillId="8" borderId="0" xfId="115" applyFont="1" applyFill="1" applyProtection="1">
      <alignment vertical="top"/>
    </xf>
    <xf numFmtId="49" fontId="54" fillId="8" borderId="0" xfId="115" applyFont="1" applyFill="1" applyProtection="1">
      <alignment vertical="top"/>
    </xf>
    <xf numFmtId="49" fontId="58" fillId="8" borderId="0" xfId="115" applyFont="1" applyFill="1" applyProtection="1">
      <alignment vertical="top"/>
    </xf>
    <xf numFmtId="49" fontId="58" fillId="0" borderId="0" xfId="115" applyFont="1" applyFill="1" applyProtection="1">
      <alignment vertical="top"/>
    </xf>
    <xf numFmtId="49" fontId="54" fillId="0" borderId="0" xfId="115" applyFont="1" applyFill="1" applyProtection="1">
      <alignment vertical="top"/>
    </xf>
    <xf numFmtId="49" fontId="54" fillId="0" borderId="0" xfId="115" applyFont="1" applyFill="1" applyAlignment="1" applyProtection="1">
      <alignment vertical="top"/>
    </xf>
    <xf numFmtId="0" fontId="54" fillId="0" borderId="0" xfId="115" applyNumberFormat="1" applyFont="1" applyFill="1" applyProtection="1">
      <alignment vertical="top"/>
    </xf>
    <xf numFmtId="0" fontId="60" fillId="0" borderId="0" xfId="115" applyNumberFormat="1" applyFont="1" applyFill="1" applyProtection="1">
      <alignment vertical="top"/>
    </xf>
    <xf numFmtId="49" fontId="54" fillId="0" borderId="0" xfId="115" applyFont="1" applyFill="1">
      <alignment vertical="top"/>
    </xf>
    <xf numFmtId="49" fontId="58" fillId="0" borderId="0" xfId="115" applyFont="1" applyFill="1">
      <alignment vertical="top"/>
    </xf>
    <xf numFmtId="0" fontId="94" fillId="0" borderId="0" xfId="115" applyNumberFormat="1" applyFont="1" applyFill="1">
      <alignment vertical="top"/>
    </xf>
    <xf numFmtId="0" fontId="7" fillId="0" borderId="0" xfId="53" applyFont="1" applyFill="1" applyAlignment="1" applyProtection="1">
      <alignment vertical="center" wrapText="1"/>
    </xf>
    <xf numFmtId="0" fontId="0" fillId="0" borderId="0" xfId="53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54" fillId="0" borderId="0" xfId="53" applyFont="1" applyFill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NumberFormat="1" applyFont="1" applyFill="1" applyAlignment="1" applyProtection="1">
      <alignment vertical="center" wrapText="1"/>
    </xf>
    <xf numFmtId="4" fontId="7" fillId="9" borderId="43" xfId="53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53" applyNumberFormat="1" applyFont="1" applyFill="1" applyBorder="1" applyAlignment="1" applyProtection="1">
      <alignment horizontal="center" vertical="center" wrapText="1"/>
    </xf>
    <xf numFmtId="0" fontId="93" fillId="0" borderId="0" xfId="110" applyFont="1"/>
    <xf numFmtId="0" fontId="92" fillId="0" borderId="0" xfId="110" applyFont="1"/>
    <xf numFmtId="0" fontId="95" fillId="0" borderId="0" xfId="110" applyNumberFormat="1" applyFont="1" applyFill="1" applyBorder="1" applyAlignment="1" applyProtection="1">
      <alignment horizontal="right" vertical="top"/>
    </xf>
    <xf numFmtId="0" fontId="79" fillId="0" borderId="0" xfId="53" applyFont="1" applyFill="1" applyAlignment="1" applyProtection="1">
      <alignment vertical="center" wrapText="1"/>
    </xf>
    <xf numFmtId="1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41" fillId="10" borderId="64" xfId="38" applyFont="1" applyFill="1" applyBorder="1" applyAlignment="1" applyProtection="1">
      <alignment horizontal="left" vertical="center"/>
    </xf>
    <xf numFmtId="49" fontId="41" fillId="10" borderId="64" xfId="38" applyFont="1" applyFill="1" applyBorder="1" applyAlignment="1" applyProtection="1">
      <alignment horizontal="left" vertical="center" indent="1"/>
    </xf>
    <xf numFmtId="49" fontId="89" fillId="10" borderId="67" xfId="38" applyFont="1" applyFill="1" applyBorder="1" applyAlignment="1" applyProtection="1">
      <alignment horizontal="left" vertical="center" indent="1"/>
    </xf>
    <xf numFmtId="49" fontId="41" fillId="10" borderId="63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1"/>
    </xf>
    <xf numFmtId="49" fontId="91" fillId="0" borderId="5" xfId="38" applyFont="1" applyFill="1" applyBorder="1" applyAlignment="1" applyProtection="1">
      <alignment horizontal="center" vertical="center" wrapText="1"/>
    </xf>
    <xf numFmtId="0" fontId="7" fillId="0" borderId="5" xfId="0" applyNumberFormat="1" applyFont="1" applyBorder="1" applyAlignment="1" applyProtection="1">
      <alignment vertical="top" wrapText="1"/>
    </xf>
    <xf numFmtId="49" fontId="7" fillId="0" borderId="5" xfId="0" applyNumberFormat="1" applyFont="1" applyBorder="1" applyAlignment="1" applyProtection="1">
      <alignment vertical="top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2"/>
    </xf>
    <xf numFmtId="49" fontId="89" fillId="10" borderId="66" xfId="38" applyFont="1" applyFill="1" applyBorder="1" applyAlignment="1" applyProtection="1">
      <alignment horizontal="left" vertical="center" inden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4" fillId="0" borderId="65" xfId="110" applyNumberFormat="1" applyFont="1" applyFill="1" applyBorder="1" applyAlignment="1" applyProtection="1"/>
    <xf numFmtId="49" fontId="7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" fontId="7" fillId="5" borderId="5" xfId="53" applyNumberFormat="1" applyFont="1" applyFill="1" applyBorder="1" applyAlignment="1" applyProtection="1">
      <alignment horizontal="right" vertical="center" wrapText="1"/>
      <protection locked="0"/>
    </xf>
    <xf numFmtId="49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5" xfId="53" applyNumberFormat="1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horizontal="center" vertical="top" wrapText="1"/>
    </xf>
    <xf numFmtId="0" fontId="7" fillId="0" borderId="14" xfId="53" applyFont="1" applyFill="1" applyBorder="1" applyAlignment="1" applyProtection="1">
      <alignment vertical="top" wrapText="1"/>
    </xf>
    <xf numFmtId="49" fontId="7" fillId="9" borderId="12" xfId="53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54" xfId="53" applyFont="1" applyFill="1" applyBorder="1" applyAlignment="1" applyProtection="1">
      <alignment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9" borderId="43" xfId="53" applyNumberFormat="1" applyFont="1" applyFill="1" applyBorder="1" applyAlignment="1" applyProtection="1">
      <alignment horizontal="left" vertical="center" wrapText="1"/>
      <protection locked="0"/>
    </xf>
    <xf numFmtId="49" fontId="7" fillId="0" borderId="43" xfId="38" applyFont="1" applyBorder="1" applyAlignment="1">
      <alignment horizontal="center" vertical="center" wrapText="1"/>
    </xf>
    <xf numFmtId="0" fontId="7" fillId="0" borderId="22" xfId="114" applyFont="1" applyFill="1" applyBorder="1" applyAlignment="1" applyProtection="1">
      <alignment vertical="center" wrapText="1"/>
    </xf>
    <xf numFmtId="0" fontId="58" fillId="0" borderId="0" xfId="53" applyFont="1" applyFill="1" applyBorder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center" vertical="center" wrapText="1"/>
    </xf>
    <xf numFmtId="0" fontId="58" fillId="0" borderId="0" xfId="53" applyFont="1" applyFill="1" applyBorder="1" applyAlignment="1" applyProtection="1">
      <alignment vertical="center" wrapText="1"/>
    </xf>
    <xf numFmtId="0" fontId="0" fillId="0" borderId="0" xfId="115" applyNumberFormat="1" applyFont="1" applyFill="1" applyProtection="1">
      <alignment vertical="top"/>
    </xf>
    <xf numFmtId="9" fontId="9" fillId="0" borderId="5" xfId="115" applyNumberFormat="1" applyFont="1" applyFill="1" applyBorder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5" xfId="53" applyFont="1" applyFill="1" applyBorder="1" applyAlignment="1" applyProtection="1">
      <alignment horizontal="left" vertical="center" wrapText="1"/>
    </xf>
    <xf numFmtId="49" fontId="41" fillId="10" borderId="12" xfId="115" applyFont="1" applyFill="1" applyBorder="1" applyAlignment="1" applyProtection="1">
      <alignment horizontal="left" vertical="center"/>
    </xf>
    <xf numFmtId="49" fontId="41" fillId="10" borderId="13" xfId="115" applyFont="1" applyFill="1" applyBorder="1" applyAlignment="1" applyProtection="1">
      <alignment horizontal="left" vertical="center" indent="1"/>
    </xf>
    <xf numFmtId="49" fontId="41" fillId="10" borderId="13" xfId="115" applyFont="1" applyFill="1" applyBorder="1" applyAlignment="1" applyProtection="1">
      <alignment horizontal="left" vertical="center"/>
    </xf>
    <xf numFmtId="49" fontId="41" fillId="10" borderId="14" xfId="115" applyFont="1" applyFill="1" applyBorder="1" applyAlignment="1" applyProtection="1">
      <alignment horizontal="left" vertical="center" indent="1"/>
    </xf>
    <xf numFmtId="9" fontId="9" fillId="0" borderId="22" xfId="115" applyNumberFormat="1" applyFont="1" applyFill="1" applyBorder="1" applyAlignment="1" applyProtection="1">
      <alignment horizontal="center" vertical="center" wrapText="1"/>
    </xf>
    <xf numFmtId="0" fontId="58" fillId="0" borderId="15" xfId="53" applyFont="1" applyFill="1" applyBorder="1" applyAlignment="1" applyProtection="1">
      <alignment horizontal="left" vertical="center" wrapText="1"/>
    </xf>
    <xf numFmtId="0" fontId="0" fillId="0" borderId="5" xfId="53" applyFont="1" applyFill="1" applyBorder="1" applyAlignment="1" applyProtection="1">
      <alignment horizontal="left" vertical="center" wrapText="1"/>
    </xf>
    <xf numFmtId="4" fontId="34" fillId="7" borderId="5" xfId="53" applyNumberFormat="1" applyFont="1" applyFill="1" applyBorder="1" applyAlignment="1" applyProtection="1">
      <alignment horizontal="right" vertical="center" wrapText="1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" fontId="34" fillId="9" borderId="5" xfId="53" applyNumberFormat="1" applyFont="1" applyFill="1" applyBorder="1" applyAlignment="1" applyProtection="1">
      <alignment horizontal="right" vertical="center" wrapText="1"/>
      <protection locked="0"/>
    </xf>
    <xf numFmtId="4" fontId="54" fillId="0" borderId="5" xfId="53" applyNumberFormat="1" applyFont="1" applyFill="1" applyBorder="1" applyAlignment="1" applyProtection="1">
      <alignment horizontal="right" vertical="center" wrapText="1"/>
    </xf>
    <xf numFmtId="49" fontId="0" fillId="10" borderId="13" xfId="117" applyFont="1" applyFill="1" applyBorder="1" applyAlignment="1" applyProtection="1">
      <alignment horizontal="center" vertical="center"/>
    </xf>
    <xf numFmtId="49" fontId="41" fillId="10" borderId="13" xfId="117" applyFont="1" applyFill="1" applyBorder="1" applyAlignment="1" applyProtection="1">
      <alignment horizontal="left" vertical="center"/>
    </xf>
    <xf numFmtId="49" fontId="41" fillId="10" borderId="14" xfId="117" applyFont="1" applyFill="1" applyBorder="1" applyAlignment="1" applyProtection="1">
      <alignment horizontal="left" vertical="center" indent="1"/>
    </xf>
    <xf numFmtId="0" fontId="58" fillId="0" borderId="0" xfId="53" applyNumberFormat="1" applyFont="1" applyFill="1" applyBorder="1" applyAlignment="1" applyProtection="1">
      <alignment vertical="center" wrapText="1"/>
    </xf>
    <xf numFmtId="49" fontId="0" fillId="0" borderId="27" xfId="51" applyNumberFormat="1" applyFont="1" applyFill="1" applyBorder="1" applyAlignment="1" applyProtection="1">
      <alignment horizontal="center" vertical="center" wrapText="1"/>
    </xf>
    <xf numFmtId="49" fontId="9" fillId="10" borderId="23" xfId="38" applyFont="1" applyFill="1" applyBorder="1" applyAlignment="1" applyProtection="1">
      <alignment horizontal="right" vertical="center" wrapText="1"/>
    </xf>
    <xf numFmtId="49" fontId="34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0" borderId="14" xfId="53" applyNumberFormat="1" applyFont="1" applyFill="1" applyBorder="1" applyAlignment="1" applyProtection="1">
      <alignment horizontal="center" vertical="center" wrapText="1"/>
    </xf>
    <xf numFmtId="49" fontId="0" fillId="10" borderId="23" xfId="117" applyFont="1" applyFill="1" applyBorder="1" applyAlignment="1" applyProtection="1">
      <alignment horizontal="center" vertical="center"/>
    </xf>
    <xf numFmtId="0" fontId="34" fillId="0" borderId="5" xfId="53" applyFont="1" applyFill="1" applyBorder="1" applyAlignment="1" applyProtection="1">
      <alignment vertical="center" wrapText="1"/>
    </xf>
    <xf numFmtId="49" fontId="34" fillId="0" borderId="26" xfId="53" applyNumberFormat="1" applyFont="1" applyFill="1" applyBorder="1" applyAlignment="1" applyProtection="1">
      <alignment horizontal="center" vertical="center" wrapText="1"/>
    </xf>
    <xf numFmtId="0" fontId="7" fillId="0" borderId="5" xfId="115" applyNumberFormat="1" applyFont="1" applyFill="1" applyBorder="1" applyAlignment="1" applyProtection="1">
      <alignment horizontal="left" vertical="center" inden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58" fillId="0" borderId="5" xfId="53" applyNumberFormat="1" applyFont="1" applyFill="1" applyBorder="1" applyAlignment="1" applyProtection="1">
      <alignment vertical="center" wrapText="1"/>
    </xf>
    <xf numFmtId="0" fontId="41" fillId="0" borderId="5" xfId="115" applyNumberFormat="1" applyFont="1" applyFill="1" applyBorder="1" applyAlignment="1" applyProtection="1">
      <alignment horizontal="left" vertical="center" indent="1"/>
    </xf>
    <xf numFmtId="0" fontId="85" fillId="0" borderId="65" xfId="110" applyNumberFormat="1" applyFont="1" applyFill="1" applyBorder="1" applyAlignment="1" applyProtection="1">
      <alignment horizontal="center" wrapText="1"/>
    </xf>
    <xf numFmtId="0" fontId="85" fillId="0" borderId="68" xfId="110" applyNumberFormat="1" applyFont="1" applyFill="1" applyBorder="1" applyAlignment="1" applyProtection="1">
      <alignment horizontal="center" wrapText="1"/>
    </xf>
    <xf numFmtId="0" fontId="58" fillId="0" borderId="68" xfId="110" applyNumberFormat="1" applyFont="1" applyFill="1" applyBorder="1" applyAlignment="1" applyProtection="1">
      <alignment horizontal="center" wrapText="1"/>
    </xf>
    <xf numFmtId="49" fontId="96" fillId="0" borderId="21" xfId="38" applyFont="1" applyFill="1" applyBorder="1" applyAlignment="1" applyProtection="1">
      <alignment horizontal="left" vertical="center"/>
    </xf>
    <xf numFmtId="0" fontId="58" fillId="0" borderId="16" xfId="110" applyNumberFormat="1" applyFont="1" applyFill="1" applyBorder="1" applyAlignment="1" applyProtection="1"/>
    <xf numFmtId="0" fontId="58" fillId="0" borderId="68" xfId="110" applyNumberFormat="1" applyFont="1" applyFill="1" applyBorder="1" applyAlignment="1" applyProtection="1"/>
    <xf numFmtId="0" fontId="58" fillId="0" borderId="65" xfId="110" applyNumberFormat="1" applyFont="1" applyFill="1" applyBorder="1" applyAlignment="1" applyProtection="1"/>
    <xf numFmtId="49" fontId="96" fillId="0" borderId="22" xfId="38" applyFont="1" applyFill="1" applyBorder="1" applyAlignment="1" applyProtection="1">
      <alignment horizontal="left" vertical="center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2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84" fillId="0" borderId="0" xfId="50" applyFont="1" applyFill="1" applyAlignment="1" applyProtection="1">
      <alignment vertical="center" wrapText="1"/>
    </xf>
    <xf numFmtId="0" fontId="86" fillId="0" borderId="0" xfId="50" applyFont="1" applyFill="1" applyAlignment="1" applyProtection="1">
      <alignment horizontal="center" vertical="center" wrapText="1"/>
    </xf>
    <xf numFmtId="0" fontId="85" fillId="0" borderId="0" xfId="50" applyNumberFormat="1" applyFont="1" applyFill="1" applyBorder="1" applyAlignment="1" applyProtection="1">
      <alignment horizontal="right" vertical="center" wrapText="1" indent="1"/>
    </xf>
    <xf numFmtId="49" fontId="85" fillId="0" borderId="0" xfId="50" applyNumberFormat="1" applyFont="1" applyFill="1" applyBorder="1" applyAlignment="1" applyProtection="1">
      <alignment horizontal="center" vertical="center" wrapText="1"/>
    </xf>
    <xf numFmtId="14" fontId="85" fillId="0" borderId="0" xfId="50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Alignment="1" applyProtection="1">
      <alignment vertical="center"/>
    </xf>
    <xf numFmtId="0" fontId="97" fillId="0" borderId="5" xfId="53" applyFont="1" applyFill="1" applyBorder="1" applyAlignment="1" applyProtection="1">
      <alignment horizontal="left" vertical="center" wrapText="1" indent="2"/>
    </xf>
    <xf numFmtId="49" fontId="85" fillId="0" borderId="5" xfId="53" applyNumberFormat="1" applyFont="1" applyFill="1" applyBorder="1" applyAlignment="1" applyProtection="1">
      <alignment vertical="center" wrapText="1"/>
    </xf>
    <xf numFmtId="0" fontId="85" fillId="0" borderId="5" xfId="53" applyNumberFormat="1" applyFont="1" applyFill="1" applyBorder="1" applyAlignment="1" applyProtection="1">
      <alignment horizontal="left" vertical="center" wrapText="1"/>
    </xf>
    <xf numFmtId="4" fontId="85" fillId="0" borderId="5" xfId="53" applyNumberFormat="1" applyFont="1" applyFill="1" applyBorder="1" applyAlignment="1" applyProtection="1">
      <alignment horizontal="right" vertical="center" wrapText="1"/>
    </xf>
    <xf numFmtId="0" fontId="85" fillId="0" borderId="5" xfId="53" applyFont="1" applyFill="1" applyBorder="1" applyAlignment="1" applyProtection="1">
      <alignment horizontal="left" vertical="center" wrapText="1" indent="3"/>
    </xf>
    <xf numFmtId="0" fontId="85" fillId="0" borderId="54" xfId="53" applyNumberFormat="1" applyFont="1" applyFill="1" applyBorder="1" applyAlignment="1" applyProtection="1">
      <alignment horizontal="center" vertical="center" wrapText="1"/>
    </xf>
    <xf numFmtId="0" fontId="97" fillId="0" borderId="0" xfId="53" applyFont="1" applyFill="1" applyAlignment="1" applyProtection="1">
      <alignment vertical="center" wrapText="1"/>
    </xf>
    <xf numFmtId="49" fontId="85" fillId="0" borderId="15" xfId="53" applyNumberFormat="1" applyFont="1" applyFill="1" applyBorder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vertical="center" wrapText="1"/>
    </xf>
    <xf numFmtId="49" fontId="85" fillId="0" borderId="5" xfId="53" applyNumberFormat="1" applyFont="1" applyFill="1" applyBorder="1" applyAlignment="1" applyProtection="1">
      <alignment horizontal="left" vertical="center" wrapText="1"/>
    </xf>
    <xf numFmtId="0" fontId="85" fillId="0" borderId="5" xfId="53" applyFont="1" applyFill="1" applyBorder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horizontal="left" vertical="center" wrapText="1" indent="2"/>
    </xf>
    <xf numFmtId="49" fontId="85" fillId="0" borderId="54" xfId="53" applyNumberFormat="1" applyFont="1" applyFill="1" applyBorder="1" applyAlignment="1" applyProtection="1">
      <alignment horizontal="center" vertical="center" wrapText="1"/>
    </xf>
    <xf numFmtId="0" fontId="7" fillId="0" borderId="54" xfId="53" applyNumberFormat="1" applyFont="1" applyFill="1" applyBorder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vertical="center" wrapText="1"/>
    </xf>
    <xf numFmtId="49" fontId="85" fillId="0" borderId="5" xfId="51" applyNumberFormat="1" applyFont="1" applyFill="1" applyBorder="1" applyAlignment="1" applyProtection="1">
      <alignment horizontal="left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9" fontId="99" fillId="0" borderId="5" xfId="115" applyNumberFormat="1" applyFont="1" applyFill="1" applyBorder="1" applyAlignment="1" applyProtection="1">
      <alignment horizontal="center" vertical="center" wrapText="1"/>
    </xf>
    <xf numFmtId="0" fontId="98" fillId="0" borderId="0" xfId="53" applyFont="1" applyFill="1" applyAlignment="1" applyProtection="1">
      <alignment vertical="center" wrapText="1"/>
    </xf>
    <xf numFmtId="49" fontId="0" fillId="0" borderId="19" xfId="0" applyFill="1" applyBorder="1" applyProtection="1">
      <alignment vertical="top"/>
    </xf>
    <xf numFmtId="0" fontId="58" fillId="0" borderId="16" xfId="53" applyFont="1" applyFill="1" applyBorder="1" applyAlignment="1" applyProtection="1">
      <alignment horizontal="left" vertical="center" wrapText="1"/>
    </xf>
    <xf numFmtId="49" fontId="0" fillId="0" borderId="16" xfId="0" applyFill="1" applyBorder="1" applyProtection="1">
      <alignment vertical="top"/>
    </xf>
    <xf numFmtId="0" fontId="9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3"/>
    </xf>
    <xf numFmtId="49" fontId="7" fillId="0" borderId="0" xfId="50" applyNumberFormat="1" applyFont="1" applyFill="1" applyBorder="1" applyAlignment="1" applyProtection="1">
      <alignment horizontal="right" vertical="center" wrapText="1" indent="1"/>
    </xf>
    <xf numFmtId="49" fontId="58" fillId="0" borderId="0" xfId="115" applyFont="1" applyFill="1" applyAlignment="1" applyProtection="1">
      <alignment vertical="top"/>
    </xf>
    <xf numFmtId="49" fontId="98" fillId="0" borderId="0" xfId="0" applyFont="1" applyFill="1" applyProtection="1">
      <alignment vertical="top"/>
    </xf>
    <xf numFmtId="0" fontId="85" fillId="0" borderId="15" xfId="53" applyFont="1" applyFill="1" applyBorder="1" applyAlignment="1" applyProtection="1">
      <alignment horizontal="left" vertical="center" wrapText="1" indent="1"/>
    </xf>
    <xf numFmtId="49" fontId="41" fillId="10" borderId="13" xfId="38" applyFont="1" applyFill="1" applyBorder="1" applyAlignment="1" applyProtection="1">
      <alignment horizontal="left" vertical="center" indent="2"/>
    </xf>
    <xf numFmtId="49" fontId="41" fillId="10" borderId="13" xfId="38" applyFont="1" applyFill="1" applyBorder="1" applyAlignment="1" applyProtection="1">
      <alignment horizontal="left" vertical="center" indent="1"/>
    </xf>
    <xf numFmtId="49" fontId="58" fillId="0" borderId="0" xfId="0" applyFont="1" applyFill="1" applyProtection="1">
      <alignment vertical="top"/>
    </xf>
    <xf numFmtId="0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52" fillId="9" borderId="5" xfId="27" applyNumberForma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Protection="1">
      <alignment vertical="top"/>
    </xf>
    <xf numFmtId="0" fontId="3" fillId="0" borderId="0" xfId="54" applyNumberFormat="1"/>
    <xf numFmtId="49" fontId="7" fillId="8" borderId="5" xfId="99" applyNumberFormat="1" applyFont="1" applyFill="1" applyBorder="1" applyAlignment="1" applyProtection="1">
      <alignment horizontal="center" vertical="center" wrapText="1"/>
    </xf>
    <xf numFmtId="0" fontId="7" fillId="0" borderId="5" xfId="51" applyFont="1" applyBorder="1" applyAlignment="1" applyProtection="1">
      <alignment horizontal="left" vertical="center" wrapText="1"/>
    </xf>
    <xf numFmtId="0" fontId="79" fillId="0" borderId="0" xfId="53" applyFont="1" applyFill="1" applyAlignment="1" applyProtection="1">
      <alignment horizontal="right" vertical="top" wrapText="1"/>
    </xf>
    <xf numFmtId="0" fontId="85" fillId="0" borderId="5" xfId="53" applyFont="1" applyFill="1" applyBorder="1" applyAlignment="1" applyProtection="1">
      <alignment horizontal="left" vertical="center" wrapText="1" indent="1"/>
    </xf>
    <xf numFmtId="49" fontId="85" fillId="0" borderId="5" xfId="53" applyNumberFormat="1" applyFont="1" applyFill="1" applyBorder="1" applyAlignment="1" applyProtection="1">
      <alignment horizontal="center" vertical="center" wrapText="1"/>
    </xf>
    <xf numFmtId="49" fontId="85" fillId="0" borderId="22" xfId="53" applyNumberFormat="1" applyFont="1" applyFill="1" applyBorder="1" applyAlignment="1" applyProtection="1">
      <alignment horizontal="left" vertical="center" wrapText="1"/>
    </xf>
    <xf numFmtId="0" fontId="85" fillId="0" borderId="22" xfId="53" applyFont="1" applyFill="1" applyBorder="1" applyAlignment="1" applyProtection="1">
      <alignment horizontal="center" vertical="center" wrapText="1"/>
    </xf>
    <xf numFmtId="0" fontId="85" fillId="0" borderId="22" xfId="53" applyFont="1" applyFill="1" applyBorder="1" applyAlignment="1" applyProtection="1">
      <alignment horizontal="left" vertical="center" wrapText="1"/>
    </xf>
    <xf numFmtId="49" fontId="85" fillId="0" borderId="22" xfId="53" applyNumberFormat="1" applyFont="1" applyFill="1" applyBorder="1" applyAlignment="1" applyProtection="1">
      <alignment horizontal="center" vertical="center" wrapText="1"/>
    </xf>
    <xf numFmtId="0" fontId="58" fillId="0" borderId="5" xfId="53" applyFont="1" applyFill="1" applyBorder="1" applyAlignment="1" applyProtection="1">
      <alignment vertical="center" wrapText="1"/>
    </xf>
    <xf numFmtId="0" fontId="58" fillId="0" borderId="5" xfId="53" applyFont="1" applyFill="1" applyBorder="1" applyAlignment="1" applyProtection="1">
      <alignment horizontal="center" vertical="center" wrapText="1"/>
    </xf>
    <xf numFmtId="0" fontId="58" fillId="0" borderId="5" xfId="53" applyNumberFormat="1" applyFont="1" applyFill="1" applyBorder="1" applyAlignment="1" applyProtection="1">
      <alignment horizontal="left" vertical="center" wrapText="1" indent="2"/>
    </xf>
    <xf numFmtId="0" fontId="58" fillId="0" borderId="54" xfId="53" applyNumberFormat="1" applyFont="1" applyFill="1" applyBorder="1" applyAlignment="1" applyProtection="1">
      <alignment horizontal="center" vertical="center" wrapText="1"/>
    </xf>
    <xf numFmtId="0" fontId="7" fillId="5" borderId="5" xfId="53" applyNumberFormat="1" applyFont="1" applyFill="1" applyBorder="1" applyAlignment="1" applyProtection="1">
      <alignment horizontal="left" vertical="center" wrapText="1"/>
      <protection locked="0"/>
    </xf>
    <xf numFmtId="0" fontId="7" fillId="0" borderId="0" xfId="53" applyFont="1" applyFill="1" applyAlignment="1" applyProtection="1">
      <alignment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12" fillId="0" borderId="0" xfId="53" applyFont="1" applyFill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54" fillId="0" borderId="0" xfId="53" applyFont="1" applyFill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0" xfId="53" applyFont="1" applyFill="1" applyAlignment="1" applyProtection="1">
      <alignment vertical="center"/>
    </xf>
    <xf numFmtId="4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9" borderId="5" xfId="53" applyNumberFormat="1" applyFont="1" applyFill="1" applyBorder="1" applyAlignment="1" applyProtection="1">
      <alignment horizontal="left" vertical="center" wrapText="1" indent="2"/>
      <protection locked="0"/>
    </xf>
    <xf numFmtId="49" fontId="96" fillId="0" borderId="13" xfId="115" applyFont="1" applyFill="1" applyBorder="1" applyAlignment="1" applyProtection="1">
      <alignment horizontal="left" vertical="center"/>
    </xf>
    <xf numFmtId="49" fontId="96" fillId="0" borderId="13" xfId="115" applyFont="1" applyFill="1" applyBorder="1" applyAlignment="1" applyProtection="1">
      <alignment horizontal="left" vertical="center" indent="1"/>
    </xf>
    <xf numFmtId="49" fontId="96" fillId="0" borderId="14" xfId="115" applyFont="1" applyFill="1" applyBorder="1" applyAlignment="1" applyProtection="1">
      <alignment horizontal="left" vertical="center" indent="1"/>
    </xf>
    <xf numFmtId="0" fontId="96" fillId="0" borderId="5" xfId="115" applyNumberFormat="1" applyFont="1" applyFill="1" applyBorder="1" applyAlignment="1" applyProtection="1">
      <alignment horizontal="left" vertical="center" indent="1"/>
    </xf>
    <xf numFmtId="0" fontId="7" fillId="0" borderId="5" xfId="115" applyNumberFormat="1" applyFont="1" applyFill="1" applyBorder="1" applyAlignment="1" applyProtection="1">
      <alignment horizontal="left" vertical="center" wrapText="1"/>
    </xf>
    <xf numFmtId="49" fontId="96" fillId="0" borderId="12" xfId="115" applyFont="1" applyFill="1" applyBorder="1" applyAlignment="1" applyProtection="1">
      <alignment horizontal="left" vertical="center"/>
    </xf>
    <xf numFmtId="173" fontId="7" fillId="5" borderId="5" xfId="53" applyNumberFormat="1" applyFont="1" applyFill="1" applyBorder="1" applyAlignment="1" applyProtection="1">
      <alignment horizontal="right" vertical="center" wrapText="1"/>
      <protection locked="0"/>
    </xf>
    <xf numFmtId="49" fontId="0" fillId="5" borderId="5" xfId="5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53" applyNumberFormat="1" applyFont="1" applyFill="1" applyBorder="1" applyAlignment="1" applyProtection="1">
      <alignment horizontal="right" vertical="center" wrapText="1"/>
    </xf>
    <xf numFmtId="4" fontId="7" fillId="0" borderId="12" xfId="53" applyNumberFormat="1" applyFont="1" applyFill="1" applyBorder="1" applyAlignment="1" applyProtection="1">
      <alignment horizontal="center" vertical="center" wrapText="1"/>
    </xf>
    <xf numFmtId="49" fontId="52" fillId="0" borderId="12" xfId="27" applyNumberFormat="1" applyFill="1" applyBorder="1" applyAlignment="1" applyProtection="1">
      <alignment horizontal="left" vertical="center" wrapText="1"/>
    </xf>
    <xf numFmtId="0" fontId="7" fillId="0" borderId="5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53" applyFont="1" applyFill="1" applyAlignment="1" applyProtection="1">
      <alignment vertical="top" wrapText="1"/>
    </xf>
    <xf numFmtId="0" fontId="7" fillId="0" borderId="0" xfId="53" applyFont="1" applyFill="1" applyAlignment="1" applyProtection="1">
      <alignment vertical="top"/>
    </xf>
    <xf numFmtId="0" fontId="79" fillId="0" borderId="0" xfId="53" applyFont="1" applyFill="1" applyAlignment="1" applyProtection="1">
      <alignment vertical="top" wrapText="1"/>
    </xf>
    <xf numFmtId="49" fontId="7" fillId="0" borderId="0" xfId="53" applyNumberFormat="1" applyFont="1" applyFill="1" applyAlignment="1" applyProtection="1">
      <alignment vertical="center" wrapText="1"/>
    </xf>
    <xf numFmtId="0" fontId="100" fillId="0" borderId="0" xfId="53" applyFont="1" applyFill="1" applyAlignment="1" applyProtection="1">
      <alignment vertical="center" wrapText="1"/>
    </xf>
    <xf numFmtId="0" fontId="7" fillId="0" borderId="0" xfId="53" applyFont="1" applyFill="1" applyAlignment="1" applyProtection="1">
      <alignment horizontal="left" vertical="center" wrapText="1" indent="2"/>
    </xf>
    <xf numFmtId="0" fontId="0" fillId="0" borderId="5" xfId="32" applyFont="1" applyFill="1" applyBorder="1" applyAlignment="1" applyProtection="1">
      <alignment horizontal="center" vertical="center" wrapText="1"/>
    </xf>
    <xf numFmtId="0" fontId="0" fillId="9" borderId="5" xfId="27" applyNumberFormat="1" applyFont="1" applyFill="1" applyBorder="1" applyAlignment="1" applyProtection="1">
      <alignment horizontal="left" vertical="center" wrapText="1"/>
      <protection locked="0"/>
    </xf>
    <xf numFmtId="49" fontId="41" fillId="10" borderId="13" xfId="99" applyFont="1" applyFill="1" applyBorder="1" applyAlignment="1" applyProtection="1">
      <alignment horizontal="left" vertical="center"/>
    </xf>
    <xf numFmtId="49" fontId="41" fillId="10" borderId="13" xfId="99" applyFont="1" applyFill="1" applyBorder="1" applyAlignment="1" applyProtection="1">
      <alignment horizontal="left" vertical="center" indent="2"/>
    </xf>
    <xf numFmtId="49" fontId="27" fillId="10" borderId="14" xfId="99" applyFont="1" applyFill="1" applyBorder="1" applyAlignment="1" applyProtection="1">
      <alignment horizontal="center" vertical="top"/>
    </xf>
    <xf numFmtId="0" fontId="7" fillId="0" borderId="19" xfId="53" applyFont="1" applyFill="1" applyBorder="1" applyAlignment="1" applyProtection="1">
      <alignment vertical="center" wrapText="1"/>
    </xf>
    <xf numFmtId="0" fontId="100" fillId="0" borderId="0" xfId="53" applyFont="1" applyFill="1" applyBorder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right" vertical="center"/>
    </xf>
    <xf numFmtId="0" fontId="77" fillId="0" borderId="0" xfId="55" applyFont="1" applyFill="1" applyBorder="1" applyAlignment="1" applyProtection="1">
      <alignment vertical="center" wrapText="1"/>
    </xf>
    <xf numFmtId="49" fontId="7" fillId="0" borderId="0" xfId="99" applyNumberFormat="1" applyFont="1" applyFill="1">
      <alignment vertical="top"/>
    </xf>
    <xf numFmtId="49" fontId="0" fillId="0" borderId="5" xfId="53" applyNumberFormat="1" applyFont="1" applyFill="1" applyBorder="1" applyAlignment="1" applyProtection="1">
      <alignment horizontal="center" vertical="center" wrapText="1"/>
    </xf>
    <xf numFmtId="49" fontId="7" fillId="0" borderId="0" xfId="101" applyNumberFormat="1" applyFont="1" applyFill="1">
      <alignment vertical="top"/>
    </xf>
    <xf numFmtId="49" fontId="7" fillId="0" borderId="0" xfId="0" applyNumberFormat="1" applyFont="1">
      <alignment vertical="top"/>
    </xf>
    <xf numFmtId="49" fontId="0" fillId="9" borderId="5" xfId="27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22" xfId="53" applyNumberFormat="1" applyFont="1" applyFill="1" applyBorder="1" applyAlignment="1" applyProtection="1">
      <alignment vertical="top" wrapText="1"/>
    </xf>
    <xf numFmtId="49" fontId="7" fillId="0" borderId="24" xfId="53" applyNumberFormat="1" applyFont="1" applyFill="1" applyBorder="1" applyAlignment="1" applyProtection="1">
      <alignment horizontal="left" vertical="center" wrapText="1"/>
    </xf>
    <xf numFmtId="49" fontId="52" fillId="9" borderId="5" xfId="27" applyNumberFormat="1" applyFont="1" applyFill="1" applyBorder="1" applyAlignment="1" applyProtection="1">
      <alignment horizontal="left" vertical="center" wrapText="1"/>
      <protection locked="0"/>
    </xf>
    <xf numFmtId="0" fontId="85" fillId="0" borderId="19" xfId="53" applyFont="1" applyFill="1" applyBorder="1" applyAlignment="1" applyProtection="1">
      <alignment horizontal="center" vertical="center" wrapText="1"/>
    </xf>
    <xf numFmtId="49" fontId="98" fillId="0" borderId="18" xfId="0" applyFont="1" applyFill="1" applyBorder="1" applyProtection="1">
      <alignment vertical="top"/>
    </xf>
    <xf numFmtId="4" fontId="85" fillId="0" borderId="19" xfId="53" applyNumberFormat="1" applyFont="1" applyFill="1" applyBorder="1" applyAlignment="1" applyProtection="1">
      <alignment horizontal="right" vertical="center" wrapText="1"/>
    </xf>
    <xf numFmtId="9" fontId="99" fillId="0" borderId="19" xfId="115" applyNumberFormat="1" applyFont="1" applyFill="1" applyBorder="1" applyAlignment="1" applyProtection="1">
      <alignment horizontal="center" vertical="center" wrapText="1"/>
    </xf>
    <xf numFmtId="0" fontId="85" fillId="0" borderId="20" xfId="53" applyNumberFormat="1" applyFont="1" applyFill="1" applyBorder="1" applyAlignment="1" applyProtection="1">
      <alignment horizontal="left" vertical="center" wrapText="1"/>
    </xf>
    <xf numFmtId="0" fontId="58" fillId="0" borderId="24" xfId="53" applyFont="1" applyFill="1" applyBorder="1" applyAlignment="1" applyProtection="1">
      <alignment horizontal="left" vertical="center" wrapText="1"/>
    </xf>
    <xf numFmtId="0" fontId="58" fillId="0" borderId="0" xfId="53" applyFont="1" applyFill="1" applyBorder="1" applyAlignment="1" applyProtection="1">
      <alignment horizontal="left" vertical="center" wrapText="1"/>
    </xf>
    <xf numFmtId="0" fontId="58" fillId="0" borderId="16" xfId="53" applyNumberFormat="1" applyFont="1" applyFill="1" applyBorder="1" applyAlignment="1" applyProtection="1">
      <alignment vertical="center" wrapText="1"/>
    </xf>
    <xf numFmtId="49" fontId="98" fillId="0" borderId="0" xfId="53" applyNumberFormat="1" applyFont="1" applyFill="1" applyBorder="1" applyAlignment="1" applyProtection="1">
      <alignment horizontal="center" vertical="center" wrapText="1"/>
    </xf>
    <xf numFmtId="0" fontId="98" fillId="0" borderId="0" xfId="53" applyFont="1" applyFill="1" applyBorder="1" applyAlignment="1" applyProtection="1">
      <alignment horizontal="left" vertical="center" wrapText="1"/>
    </xf>
    <xf numFmtId="49" fontId="98" fillId="0" borderId="0" xfId="117" applyFont="1" applyFill="1" applyBorder="1" applyAlignment="1" applyProtection="1">
      <alignment horizontal="center" vertical="center"/>
    </xf>
    <xf numFmtId="4" fontId="98" fillId="0" borderId="0" xfId="53" applyNumberFormat="1" applyFont="1" applyFill="1" applyBorder="1" applyAlignment="1" applyProtection="1">
      <alignment horizontal="right" vertical="center" wrapText="1"/>
    </xf>
    <xf numFmtId="0" fontId="98" fillId="0" borderId="0" xfId="53" applyFont="1" applyFill="1" applyBorder="1" applyAlignment="1" applyProtection="1">
      <alignment vertical="center" wrapText="1"/>
    </xf>
    <xf numFmtId="49" fontId="98" fillId="0" borderId="0" xfId="53" applyNumberFormat="1" applyFont="1" applyFill="1" applyBorder="1" applyAlignment="1" applyProtection="1">
      <alignment horizontal="left" vertical="center" wrapText="1"/>
    </xf>
    <xf numFmtId="4" fontId="58" fillId="0" borderId="0" xfId="53" applyNumberFormat="1" applyFont="1" applyFill="1" applyBorder="1" applyAlignment="1" applyProtection="1">
      <alignment horizontal="right" vertical="center" wrapText="1"/>
    </xf>
    <xf numFmtId="49" fontId="96" fillId="0" borderId="0" xfId="117" applyFont="1" applyFill="1" applyBorder="1" applyAlignment="1" applyProtection="1">
      <alignment horizontal="left" vertical="center"/>
    </xf>
    <xf numFmtId="49" fontId="96" fillId="0" borderId="0" xfId="117" applyFont="1" applyFill="1" applyBorder="1" applyAlignment="1" applyProtection="1">
      <alignment horizontal="left" vertical="center" indent="1"/>
    </xf>
    <xf numFmtId="49" fontId="96" fillId="0" borderId="23" xfId="115" applyFont="1" applyFill="1" applyBorder="1" applyAlignment="1" applyProtection="1">
      <alignment horizontal="left" vertical="center"/>
    </xf>
    <xf numFmtId="49" fontId="96" fillId="0" borderId="25" xfId="115" applyFont="1" applyFill="1" applyBorder="1" applyAlignment="1" applyProtection="1">
      <alignment horizontal="left" vertical="center" indent="1"/>
    </xf>
    <xf numFmtId="49" fontId="96" fillId="0" borderId="25" xfId="115" applyFont="1" applyFill="1" applyBorder="1" applyAlignment="1" applyProtection="1">
      <alignment horizontal="left" vertical="center"/>
    </xf>
    <xf numFmtId="0" fontId="96" fillId="0" borderId="26" xfId="115" applyNumberFormat="1" applyFont="1" applyFill="1" applyBorder="1" applyAlignment="1" applyProtection="1">
      <alignment horizontal="left" vertical="center" indent="1"/>
    </xf>
    <xf numFmtId="49" fontId="52" fillId="5" borderId="12" xfId="27" applyNumberFormat="1" applyFill="1" applyBorder="1" applyAlignment="1" applyProtection="1">
      <alignment horizontal="left" vertical="center" wrapText="1"/>
      <protection locked="0"/>
    </xf>
    <xf numFmtId="49" fontId="52" fillId="5" borderId="12" xfId="27" applyNumberFormat="1" applyFont="1" applyFill="1" applyBorder="1" applyAlignment="1" applyProtection="1">
      <alignment horizontal="left" vertical="center" wrapText="1"/>
      <protection locked="0"/>
    </xf>
    <xf numFmtId="0" fontId="7" fillId="0" borderId="5" xfId="53" applyFont="1" applyFill="1" applyBorder="1" applyAlignment="1" applyProtection="1">
      <alignment horizontal="center" vertical="center" wrapText="1"/>
    </xf>
    <xf numFmtId="49" fontId="58" fillId="0" borderId="0" xfId="53" applyNumberFormat="1" applyFont="1" applyFill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5" fillId="0" borderId="0" xfId="47" applyFont="1" applyFill="1" applyProtection="1"/>
    <xf numFmtId="0" fontId="101" fillId="0" borderId="0" xfId="47" applyFont="1" applyFill="1" applyBorder="1" applyAlignment="1" applyProtection="1">
      <alignment horizontal="center" vertical="center"/>
    </xf>
    <xf numFmtId="0" fontId="101" fillId="0" borderId="0" xfId="53" applyFont="1" applyFill="1" applyBorder="1" applyAlignment="1" applyProtection="1">
      <alignment horizontal="center" vertical="center" wrapText="1"/>
    </xf>
    <xf numFmtId="0" fontId="7" fillId="0" borderId="0" xfId="50" applyFont="1" applyFill="1" applyAlignment="1" applyProtection="1">
      <alignment vertical="top" wrapText="1"/>
    </xf>
    <xf numFmtId="49" fontId="52" fillId="5" borderId="5" xfId="27" applyNumberFormat="1" applyFill="1" applyBorder="1" applyAlignment="1" applyProtection="1">
      <alignment horizontal="left" vertical="center" wrapText="1"/>
      <protection locked="0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7" borderId="5" xfId="51" applyNumberFormat="1" applyFont="1" applyFill="1" applyBorder="1" applyAlignment="1" applyProtection="1">
      <alignment horizontal="center" vertical="center" wrapText="1"/>
    </xf>
    <xf numFmtId="22" fontId="7" fillId="0" borderId="0" xfId="47" applyNumberFormat="1" applyFont="1" applyAlignment="1" applyProtection="1">
      <alignment horizontal="left" vertical="center" wrapText="1"/>
    </xf>
    <xf numFmtId="49" fontId="0" fillId="0" borderId="0" xfId="0" applyFill="1" applyBorder="1" applyProtection="1">
      <alignment vertical="top"/>
    </xf>
    <xf numFmtId="170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0" xfId="43" applyFont="1" applyFill="1" applyBorder="1" applyAlignment="1" applyProtection="1">
      <alignment horizontal="right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0" fontId="7" fillId="0" borderId="0" xfId="53" applyFont="1" applyFill="1" applyAlignment="1" applyProtection="1">
      <alignment horizontal="left" vertical="top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0" xfId="53" applyFont="1" applyFill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>
      <alignment horizontal="center" vertical="center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0" fontId="7" fillId="7" borderId="27" xfId="50" applyNumberFormat="1" applyFont="1" applyFill="1" applyBorder="1" applyAlignment="1" applyProtection="1">
      <alignment horizontal="center" vertical="center" wrapText="1"/>
    </xf>
    <xf numFmtId="0" fontId="7" fillId="7" borderId="5" xfId="51" applyNumberFormat="1" applyFont="1" applyFill="1" applyBorder="1" applyAlignment="1" applyProtection="1">
      <alignment horizontal="center" vertical="center" wrapText="1"/>
    </xf>
    <xf numFmtId="49" fontId="0" fillId="7" borderId="27" xfId="51" applyNumberFormat="1" applyFont="1" applyFill="1" applyBorder="1" applyAlignment="1" applyProtection="1">
      <alignment horizontal="center" vertical="center" wrapText="1"/>
    </xf>
    <xf numFmtId="49" fontId="33" fillId="0" borderId="5" xfId="32" applyNumberFormat="1" applyFont="1" applyFill="1" applyBorder="1" applyAlignment="1" applyProtection="1">
      <alignment horizontal="center" vertical="top" wrapText="1"/>
    </xf>
    <xf numFmtId="0" fontId="7" fillId="0" borderId="5" xfId="53" applyFont="1" applyFill="1" applyBorder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0" fontId="33" fillId="0" borderId="0" xfId="53" applyFont="1" applyFill="1" applyBorder="1" applyAlignment="1" applyProtection="1">
      <alignment horizontal="center" vertical="top" wrapText="1"/>
    </xf>
    <xf numFmtId="49" fontId="7" fillId="9" borderId="5" xfId="53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39" applyProtection="1">
      <alignment vertical="top"/>
    </xf>
    <xf numFmtId="0" fontId="7" fillId="0" borderId="5" xfId="115" applyNumberFormat="1" applyFont="1" applyFill="1" applyBorder="1" applyAlignment="1" applyProtection="1">
      <alignment horizontal="left" vertical="center" wrapText="1" indent="1"/>
    </xf>
    <xf numFmtId="0" fontId="7" fillId="0" borderId="20" xfId="53" applyFont="1" applyFill="1" applyBorder="1" applyAlignment="1" applyProtection="1">
      <alignment horizontal="center" vertical="center" wrapText="1"/>
    </xf>
    <xf numFmtId="49" fontId="33" fillId="0" borderId="0" xfId="53" applyNumberFormat="1" applyFont="1" applyFill="1" applyBorder="1" applyAlignment="1" applyProtection="1">
      <alignment horizontal="center" vertical="top" wrapText="1"/>
    </xf>
    <xf numFmtId="49" fontId="7" fillId="9" borderId="5" xfId="53" applyNumberFormat="1" applyFont="1" applyFill="1" applyBorder="1" applyAlignment="1" applyProtection="1">
      <alignment horizontal="left" vertical="center" wrapText="1" indent="2"/>
      <protection locked="0"/>
    </xf>
    <xf numFmtId="0" fontId="16" fillId="0" borderId="0" xfId="40" applyNumberFormat="1" applyFont="1" applyFill="1" applyBorder="1" applyAlignment="1" applyProtection="1">
      <alignment horizontal="justify" vertical="top" wrapText="1"/>
    </xf>
    <xf numFmtId="49" fontId="16" fillId="0" borderId="0" xfId="40" applyFont="1" applyFill="1" applyBorder="1" applyAlignment="1" applyProtection="1">
      <alignment horizontal="left" vertical="top" wrapText="1" indent="1"/>
    </xf>
    <xf numFmtId="49" fontId="16" fillId="0" borderId="9" xfId="40" applyFont="1" applyFill="1" applyBorder="1" applyAlignment="1" applyProtection="1">
      <alignment vertical="center" wrapText="1"/>
    </xf>
    <xf numFmtId="49" fontId="16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20" fillId="13" borderId="29" xfId="25" applyNumberFormat="1" applyFont="1" applyFill="1" applyBorder="1" applyAlignment="1" applyProtection="1">
      <alignment horizontal="left" vertical="center" wrapText="1" indent="1"/>
    </xf>
    <xf numFmtId="0" fontId="20" fillId="13" borderId="31" xfId="25" applyNumberFormat="1" applyFont="1" applyFill="1" applyBorder="1" applyAlignment="1" applyProtection="1">
      <alignment horizontal="left" vertical="center" wrapText="1" indent="1"/>
    </xf>
    <xf numFmtId="0" fontId="20" fillId="13" borderId="30" xfId="25" applyNumberFormat="1" applyFont="1" applyFill="1" applyBorder="1" applyAlignment="1" applyProtection="1">
      <alignment horizontal="left" vertical="center" wrapText="1" indent="1"/>
    </xf>
    <xf numFmtId="49" fontId="16" fillId="0" borderId="9" xfId="40" applyFont="1" applyFill="1" applyBorder="1" applyAlignment="1" applyProtection="1">
      <alignment horizontal="left" vertical="center" wrapText="1"/>
    </xf>
    <xf numFmtId="49" fontId="16" fillId="0" borderId="0" xfId="40" applyFont="1" applyFill="1" applyBorder="1" applyAlignment="1" applyProtection="1">
      <alignment horizontal="left" vertical="center" wrapText="1"/>
    </xf>
    <xf numFmtId="49" fontId="27" fillId="0" borderId="0" xfId="30" applyNumberFormat="1" applyFont="1" applyFill="1" applyBorder="1" applyAlignment="1" applyProtection="1">
      <alignment horizontal="left" vertical="top" wrapText="1" indent="1"/>
    </xf>
    <xf numFmtId="0" fontId="16" fillId="0" borderId="0" xfId="40" applyNumberFormat="1" applyFont="1" applyFill="1" applyBorder="1" applyAlignment="1" applyProtection="1">
      <alignment horizontal="justify" vertical="center" wrapText="1"/>
    </xf>
    <xf numFmtId="49" fontId="16" fillId="0" borderId="0" xfId="40" applyFont="1" applyFill="1" applyBorder="1" applyAlignment="1" applyProtection="1">
      <alignment horizontal="left" wrapText="1"/>
    </xf>
    <xf numFmtId="0" fontId="20" fillId="0" borderId="0" xfId="19" applyFont="1" applyFill="1" applyBorder="1" applyAlignment="1" applyProtection="1">
      <alignment horizontal="left" vertical="center" wrapText="1"/>
    </xf>
    <xf numFmtId="49" fontId="62" fillId="0" borderId="0" xfId="28" applyNumberFormat="1" applyFont="1" applyFill="1" applyBorder="1" applyAlignment="1" applyProtection="1">
      <alignment horizontal="left" vertical="top" wrapText="1"/>
    </xf>
    <xf numFmtId="0" fontId="20" fillId="0" borderId="16" xfId="19" applyFont="1" applyFill="1" applyBorder="1" applyAlignment="1" applyProtection="1">
      <alignment horizontal="left" vertical="center" wrapText="1"/>
    </xf>
    <xf numFmtId="0" fontId="20" fillId="0" borderId="21" xfId="19" applyFont="1" applyFill="1" applyBorder="1" applyAlignment="1" applyProtection="1">
      <alignment horizontal="left" vertical="center" wrapText="1"/>
    </xf>
    <xf numFmtId="0" fontId="20" fillId="0" borderId="24" xfId="19" applyFont="1" applyFill="1" applyBorder="1" applyAlignment="1" applyProtection="1">
      <alignment horizontal="left" vertical="center" wrapText="1"/>
    </xf>
    <xf numFmtId="0" fontId="16" fillId="0" borderId="0" xfId="46" applyFont="1" applyFill="1" applyBorder="1" applyAlignment="1" applyProtection="1">
      <alignment vertical="top" wrapText="1"/>
    </xf>
    <xf numFmtId="49" fontId="52" fillId="0" borderId="0" xfId="27" applyNumberFormat="1" applyBorder="1" applyAlignment="1" applyProtection="1">
      <alignment vertical="center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horizontal="justify" vertical="justify" wrapText="1"/>
    </xf>
    <xf numFmtId="49" fontId="0" fillId="0" borderId="0" xfId="0" applyFill="1" applyBorder="1" applyProtection="1">
      <alignment vertical="top"/>
    </xf>
    <xf numFmtId="0" fontId="35" fillId="0" borderId="0" xfId="40" applyNumberFormat="1" applyFont="1" applyFill="1" applyBorder="1" applyAlignment="1" applyProtection="1">
      <alignment horizontal="left" vertical="center" wrapText="1"/>
    </xf>
    <xf numFmtId="0" fontId="34" fillId="0" borderId="0" xfId="40" applyNumberFormat="1" applyFont="1" applyFill="1" applyBorder="1" applyAlignment="1" applyProtection="1">
      <alignment horizontal="justify" vertical="top" wrapText="1"/>
    </xf>
    <xf numFmtId="0" fontId="7" fillId="0" borderId="31" xfId="50" applyFont="1" applyFill="1" applyBorder="1" applyAlignment="1" applyProtection="1">
      <alignment horizontal="left" vertical="center" wrapText="1" indent="1"/>
    </xf>
    <xf numFmtId="0" fontId="7" fillId="0" borderId="0" xfId="50" applyFont="1" applyFill="1" applyAlignment="1" applyProtection="1">
      <alignment horizontal="justify" vertical="top" wrapText="1"/>
    </xf>
    <xf numFmtId="170" fontId="7" fillId="0" borderId="12" xfId="53" applyNumberFormat="1" applyFont="1" applyFill="1" applyBorder="1" applyAlignment="1" applyProtection="1">
      <alignment horizontal="center" vertical="center" wrapText="1"/>
    </xf>
    <xf numFmtId="170" fontId="7" fillId="0" borderId="14" xfId="53" applyNumberFormat="1" applyFont="1" applyFill="1" applyBorder="1" applyAlignment="1" applyProtection="1">
      <alignment horizontal="center" vertical="center" wrapText="1"/>
    </xf>
    <xf numFmtId="170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0" fontId="20" fillId="0" borderId="14" xfId="31" applyFont="1" applyFill="1" applyBorder="1" applyAlignment="1" applyProtection="1">
      <alignment horizontal="left" vertical="center" wrapText="1" indent="1"/>
    </xf>
    <xf numFmtId="0" fontId="20" fillId="0" borderId="5" xfId="31" applyFont="1" applyFill="1" applyBorder="1" applyAlignment="1" applyProtection="1">
      <alignment horizontal="left" vertical="center" wrapText="1" indent="1"/>
    </xf>
    <xf numFmtId="0" fontId="20" fillId="0" borderId="12" xfId="31" applyFont="1" applyFill="1" applyBorder="1" applyAlignment="1" applyProtection="1">
      <alignment horizontal="left" vertical="center" wrapText="1" indent="1"/>
    </xf>
    <xf numFmtId="0" fontId="7" fillId="0" borderId="0" xfId="53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4" fontId="7" fillId="0" borderId="5" xfId="33" applyFont="1" applyFill="1" applyBorder="1" applyAlignment="1" applyProtection="1">
      <alignment horizontal="center" vertical="center" wrapText="1"/>
    </xf>
    <xf numFmtId="0" fontId="7" fillId="0" borderId="25" xfId="53" applyFont="1" applyFill="1" applyBorder="1" applyAlignment="1" applyProtection="1">
      <alignment horizontal="left" vertical="center" wrapText="1"/>
    </xf>
    <xf numFmtId="14" fontId="7" fillId="7" borderId="15" xfId="51" applyNumberFormat="1" applyFont="1" applyFill="1" applyBorder="1" applyAlignment="1" applyProtection="1">
      <alignment horizontal="left" vertical="center" wrapText="1" indent="1"/>
    </xf>
    <xf numFmtId="14" fontId="7" fillId="7" borderId="21" xfId="51" applyNumberFormat="1" applyFont="1" applyFill="1" applyBorder="1" applyAlignment="1" applyProtection="1">
      <alignment horizontal="left" vertical="center" wrapText="1" indent="1"/>
    </xf>
    <xf numFmtId="14" fontId="7" fillId="7" borderId="22" xfId="51" applyNumberFormat="1" applyFont="1" applyFill="1" applyBorder="1" applyAlignment="1" applyProtection="1">
      <alignment horizontal="left" vertical="center" wrapText="1" indent="1"/>
    </xf>
    <xf numFmtId="0" fontId="33" fillId="0" borderId="16" xfId="53" applyFont="1" applyFill="1" applyBorder="1" applyAlignment="1" applyProtection="1">
      <alignment horizontal="center" vertical="top" wrapText="1"/>
    </xf>
    <xf numFmtId="0" fontId="29" fillId="0" borderId="16" xfId="53" applyFont="1" applyFill="1" applyBorder="1" applyAlignment="1" applyProtection="1">
      <alignment horizontal="center" vertical="top" wrapText="1"/>
    </xf>
    <xf numFmtId="0" fontId="7" fillId="7" borderId="15" xfId="53" applyNumberFormat="1" applyFont="1" applyFill="1" applyBorder="1" applyAlignment="1" applyProtection="1">
      <alignment horizontal="left" vertical="center" wrapText="1" indent="1"/>
    </xf>
    <xf numFmtId="0" fontId="7" fillId="9" borderId="21" xfId="53" applyNumberFormat="1" applyFont="1" applyFill="1" applyBorder="1" applyAlignment="1" applyProtection="1">
      <alignment horizontal="left" vertical="center" wrapText="1" indent="1"/>
    </xf>
    <xf numFmtId="0" fontId="7" fillId="9" borderId="22" xfId="53" applyNumberFormat="1" applyFont="1" applyFill="1" applyBorder="1" applyAlignment="1" applyProtection="1">
      <alignment horizontal="left" vertical="center" wrapText="1" indent="1"/>
    </xf>
    <xf numFmtId="14" fontId="33" fillId="0" borderId="15" xfId="51" applyNumberFormat="1" applyFont="1" applyFill="1" applyBorder="1" applyAlignment="1" applyProtection="1">
      <alignment horizontal="center" vertical="top" wrapText="1"/>
    </xf>
    <xf numFmtId="14" fontId="33" fillId="0" borderId="21" xfId="51" applyNumberFormat="1" applyFont="1" applyFill="1" applyBorder="1" applyAlignment="1" applyProtection="1">
      <alignment horizontal="center" vertical="top" wrapText="1"/>
    </xf>
    <xf numFmtId="14" fontId="48" fillId="0" borderId="22" xfId="51" applyNumberFormat="1" applyFont="1" applyFill="1" applyBorder="1" applyAlignment="1" applyProtection="1">
      <alignment horizontal="center" vertical="top" wrapText="1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49" fontId="7" fillId="11" borderId="5" xfId="51" applyNumberFormat="1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7" borderId="15" xfId="51" applyNumberFormat="1" applyFont="1" applyFill="1" applyBorder="1" applyAlignment="1" applyProtection="1">
      <alignment horizontal="left" vertical="center" wrapText="1" indent="2"/>
    </xf>
    <xf numFmtId="0" fontId="7" fillId="11" borderId="21" xfId="51" applyNumberFormat="1" applyFont="1" applyFill="1" applyBorder="1" applyAlignment="1" applyProtection="1">
      <alignment horizontal="left" vertical="center" wrapText="1" indent="2"/>
    </xf>
    <xf numFmtId="0" fontId="7" fillId="11" borderId="22" xfId="51" applyNumberFormat="1" applyFont="1" applyFill="1" applyBorder="1" applyAlignment="1" applyProtection="1">
      <alignment horizontal="left" vertical="center" wrapText="1" indent="2"/>
    </xf>
    <xf numFmtId="49" fontId="7" fillId="7" borderId="12" xfId="51" applyNumberFormat="1" applyFont="1" applyFill="1" applyBorder="1" applyAlignment="1" applyProtection="1">
      <alignment horizontal="center" vertical="center" wrapText="1"/>
    </xf>
    <xf numFmtId="49" fontId="7" fillId="11" borderId="12" xfId="51" applyNumberFormat="1" applyFont="1" applyFill="1" applyBorder="1" applyAlignment="1" applyProtection="1">
      <alignment horizontal="center" vertical="center" wrapText="1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0" fontId="7" fillId="0" borderId="14" xfId="53" applyFont="1" applyFill="1" applyBorder="1" applyAlignment="1" applyProtection="1">
      <alignment horizontal="center" vertical="center" wrapText="1"/>
    </xf>
    <xf numFmtId="0" fontId="56" fillId="0" borderId="15" xfId="35" applyNumberFormat="1" applyFont="1" applyFill="1" applyBorder="1" applyAlignment="1" applyProtection="1">
      <alignment horizontal="left" vertical="center" wrapText="1" indent="1"/>
    </xf>
    <xf numFmtId="0" fontId="56" fillId="0" borderId="22" xfId="35" applyNumberFormat="1" applyFont="1" applyFill="1" applyBorder="1" applyAlignment="1" applyProtection="1">
      <alignment horizontal="left" vertical="center" wrapText="1" indent="1"/>
    </xf>
    <xf numFmtId="0" fontId="56" fillId="0" borderId="5" xfId="38" applyNumberFormat="1" applyFont="1" applyBorder="1" applyAlignment="1" applyProtection="1">
      <alignment horizontal="center" vertical="center" wrapText="1"/>
    </xf>
    <xf numFmtId="49" fontId="29" fillId="0" borderId="12" xfId="32" applyNumberFormat="1" applyFont="1" applyFill="1" applyBorder="1" applyAlignment="1" applyProtection="1">
      <alignment horizontal="center" vertical="center" wrapText="1"/>
    </xf>
    <xf numFmtId="49" fontId="29" fillId="0" borderId="14" xfId="32" applyNumberFormat="1" applyFont="1" applyFill="1" applyBorder="1" applyAlignment="1" applyProtection="1">
      <alignment horizontal="center" vertical="center" wrapText="1"/>
    </xf>
    <xf numFmtId="0" fontId="7" fillId="0" borderId="29" xfId="53" applyFont="1" applyFill="1" applyBorder="1" applyAlignment="1" applyProtection="1">
      <alignment horizontal="center" vertical="center" wrapText="1"/>
    </xf>
    <xf numFmtId="0" fontId="7" fillId="0" borderId="30" xfId="53" applyFont="1" applyFill="1" applyBorder="1" applyAlignment="1" applyProtection="1">
      <alignment horizontal="center" vertical="center" wrapText="1"/>
    </xf>
    <xf numFmtId="0" fontId="7" fillId="0" borderId="0" xfId="43" applyFont="1" applyFill="1" applyBorder="1" applyAlignment="1" applyProtection="1">
      <alignment horizontal="right" vertical="center" wrapText="1"/>
    </xf>
    <xf numFmtId="14" fontId="48" fillId="0" borderId="15" xfId="51" applyNumberFormat="1" applyFont="1" applyFill="1" applyBorder="1" applyAlignment="1" applyProtection="1">
      <alignment horizontal="center" vertical="center" wrapText="1"/>
    </xf>
    <xf numFmtId="14" fontId="48" fillId="0" borderId="21" xfId="51" applyNumberFormat="1" applyFont="1" applyFill="1" applyBorder="1" applyAlignment="1" applyProtection="1">
      <alignment horizontal="center" vertical="center" wrapText="1"/>
    </xf>
    <xf numFmtId="0" fontId="7" fillId="15" borderId="0" xfId="43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0" fontId="7" fillId="0" borderId="20" xfId="39" applyNumberFormat="1" applyFont="1" applyBorder="1" applyAlignment="1" applyProtection="1">
      <alignment horizontal="left" vertical="center" wrapText="1" indent="1"/>
    </xf>
    <xf numFmtId="0" fontId="7" fillId="0" borderId="15" xfId="39" applyNumberFormat="1" applyFont="1" applyBorder="1" applyAlignment="1" applyProtection="1">
      <alignment horizontal="left" vertical="center" wrapText="1" indent="1"/>
    </xf>
    <xf numFmtId="0" fontId="7" fillId="0" borderId="18" xfId="39" applyNumberFormat="1" applyFont="1" applyBorder="1" applyAlignment="1" applyProtection="1">
      <alignment horizontal="left" vertical="center" wrapText="1" indent="1"/>
    </xf>
    <xf numFmtId="0" fontId="7" fillId="0" borderId="26" xfId="39" applyNumberFormat="1" applyFont="1" applyBorder="1" applyAlignment="1" applyProtection="1">
      <alignment horizontal="left" vertical="center" indent="1"/>
    </xf>
    <xf numFmtId="0" fontId="7" fillId="0" borderId="22" xfId="39" applyNumberFormat="1" applyFont="1" applyBorder="1" applyAlignment="1" applyProtection="1">
      <alignment horizontal="left" vertical="center" indent="1"/>
    </xf>
    <xf numFmtId="0" fontId="7" fillId="0" borderId="23" xfId="39" applyNumberFormat="1" applyFont="1" applyBorder="1" applyAlignment="1" applyProtection="1">
      <alignment horizontal="left" vertical="center" indent="1"/>
    </xf>
    <xf numFmtId="0" fontId="7" fillId="0" borderId="0" xfId="39" applyNumberFormat="1" applyFill="1" applyBorder="1" applyAlignment="1" applyProtection="1">
      <alignment horizontal="center" vertical="center"/>
    </xf>
    <xf numFmtId="0" fontId="7" fillId="0" borderId="0" xfId="31" applyFont="1" applyFill="1" applyBorder="1" applyAlignment="1" applyProtection="1">
      <alignment horizontal="center" vertical="center" wrapText="1"/>
    </xf>
    <xf numFmtId="0" fontId="88" fillId="0" borderId="0" xfId="39" applyNumberFormat="1" applyFont="1" applyFill="1" applyBorder="1" applyAlignment="1" applyProtection="1">
      <alignment horizontal="right" vertical="center"/>
    </xf>
    <xf numFmtId="0" fontId="7" fillId="0" borderId="0" xfId="53" applyFont="1" applyFill="1" applyAlignment="1" applyProtection="1">
      <alignment horizontal="left" vertical="top" wrapText="1"/>
    </xf>
    <xf numFmtId="0" fontId="7" fillId="0" borderId="19" xfId="31" applyFont="1" applyFill="1" applyBorder="1" applyAlignment="1" applyProtection="1">
      <alignment horizontal="left" vertical="center" wrapText="1"/>
    </xf>
    <xf numFmtId="0" fontId="85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7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58" fillId="0" borderId="0" xfId="53" applyNumberFormat="1" applyFont="1" applyFill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20" fillId="0" borderId="14" xfId="55" applyFont="1" applyBorder="1" applyAlignment="1">
      <alignment horizontal="left" vertical="center" wrapText="1" indent="1"/>
    </xf>
    <xf numFmtId="0" fontId="20" fillId="0" borderId="5" xfId="55" applyFont="1" applyBorder="1" applyAlignment="1">
      <alignment horizontal="left" vertical="center" wrapText="1" indent="1"/>
    </xf>
    <xf numFmtId="0" fontId="20" fillId="0" borderId="12" xfId="55" applyFont="1" applyBorder="1" applyAlignment="1">
      <alignment horizontal="left" vertical="center" wrapText="1" inden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49" fontId="7" fillId="0" borderId="59" xfId="53" applyNumberFormat="1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49" fontId="97" fillId="0" borderId="57" xfId="53" applyNumberFormat="1" applyFont="1" applyFill="1" applyBorder="1" applyAlignment="1" applyProtection="1">
      <alignment horizontal="center" vertical="center" wrapText="1"/>
    </xf>
    <xf numFmtId="49" fontId="97" fillId="0" borderId="59" xfId="53" applyNumberFormat="1" applyFont="1" applyFill="1" applyBorder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0" fontId="85" fillId="0" borderId="22" xfId="53" applyFont="1" applyFill="1" applyBorder="1" applyAlignment="1" applyProtection="1">
      <alignment horizontal="center" vertical="center" wrapText="1"/>
    </xf>
    <xf numFmtId="0" fontId="54" fillId="0" borderId="0" xfId="115" applyNumberFormat="1" applyFont="1" applyFill="1" applyAlignment="1" applyProtection="1">
      <alignment horizontal="center" vertical="top"/>
    </xf>
    <xf numFmtId="0" fontId="7" fillId="0" borderId="5" xfId="53" applyFont="1" applyFill="1" applyBorder="1" applyAlignment="1" applyProtection="1">
      <alignment horizontal="left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horizontal="left" vertical="center" wrapText="1"/>
    </xf>
    <xf numFmtId="0" fontId="20" fillId="0" borderId="14" xfId="55" applyFont="1" applyFill="1" applyBorder="1" applyAlignment="1" applyProtection="1">
      <alignment horizontal="left" vertical="center" wrapText="1" indent="1"/>
    </xf>
    <xf numFmtId="0" fontId="20" fillId="0" borderId="5" xfId="55" applyFont="1" applyFill="1" applyBorder="1" applyAlignment="1" applyProtection="1">
      <alignment horizontal="left" vertical="center" wrapText="1" indent="1"/>
    </xf>
    <xf numFmtId="0" fontId="20" fillId="0" borderId="12" xfId="55" applyFont="1" applyFill="1" applyBorder="1" applyAlignment="1" applyProtection="1">
      <alignment horizontal="left" vertical="center" wrapText="1" indent="1"/>
    </xf>
    <xf numFmtId="0" fontId="10" fillId="0" borderId="0" xfId="53" applyFont="1" applyFill="1" applyAlignment="1" applyProtection="1">
      <alignment horizontal="left" vertical="top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0" fillId="0" borderId="12" xfId="115" applyNumberFormat="1" applyFont="1" applyFill="1" applyBorder="1" applyAlignment="1" applyProtection="1">
      <alignment horizontal="left" vertical="center" wrapText="1"/>
    </xf>
    <xf numFmtId="0" fontId="0" fillId="0" borderId="13" xfId="115" applyNumberFormat="1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12" xfId="53" applyFont="1" applyFill="1" applyBorder="1" applyAlignment="1" applyProtection="1">
      <alignment horizontal="left" vertical="center" wrapText="1" indent="1"/>
    </xf>
    <xf numFmtId="0" fontId="7" fillId="0" borderId="20" xfId="32" applyFont="1" applyFill="1" applyBorder="1" applyAlignment="1" applyProtection="1">
      <alignment horizontal="center" vertical="center" wrapText="1"/>
    </xf>
    <xf numFmtId="0" fontId="7" fillId="0" borderId="16" xfId="32" applyFont="1" applyFill="1" applyBorder="1" applyAlignment="1" applyProtection="1">
      <alignment horizontal="center" vertical="center" wrapText="1"/>
    </xf>
    <xf numFmtId="0" fontId="7" fillId="0" borderId="26" xfId="32" applyFont="1" applyFill="1" applyBorder="1" applyAlignment="1" applyProtection="1">
      <alignment horizontal="center" vertical="center" wrapText="1"/>
    </xf>
    <xf numFmtId="0" fontId="7" fillId="0" borderId="0" xfId="32" applyFont="1" applyFill="1" applyBorder="1" applyAlignment="1" applyProtection="1">
      <alignment horizontal="left" vertical="top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7" fillId="0" borderId="14" xfId="32" applyFont="1" applyFill="1" applyBorder="1" applyAlignment="1" applyProtection="1">
      <alignment horizontal="left" vertical="top" wrapText="1"/>
    </xf>
    <xf numFmtId="0" fontId="58" fillId="0" borderId="25" xfId="53" applyFont="1" applyFill="1" applyBorder="1" applyAlignment="1" applyProtection="1">
      <alignment horizontal="left" vertical="center" wrapText="1"/>
    </xf>
    <xf numFmtId="0" fontId="7" fillId="0" borderId="0" xfId="53" applyFont="1" applyFill="1" applyAlignment="1" applyProtection="1">
      <alignment horizontal="left" vertical="center" wrapText="1" indent="1"/>
    </xf>
    <xf numFmtId="0" fontId="56" fillId="0" borderId="0" xfId="110" applyNumberFormat="1" applyFont="1" applyFill="1" applyBorder="1" applyAlignment="1" applyProtection="1">
      <alignment horizontal="left" vertical="top" wrapText="1" indent="1"/>
    </xf>
    <xf numFmtId="0" fontId="7" fillId="0" borderId="12" xfId="53" applyFont="1" applyFill="1" applyBorder="1" applyAlignment="1" applyProtection="1">
      <alignment horizontal="left" vertical="center" wrapText="1"/>
    </xf>
    <xf numFmtId="0" fontId="7" fillId="0" borderId="13" xfId="53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/>
    </xf>
    <xf numFmtId="0" fontId="20" fillId="0" borderId="13" xfId="55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center" vertical="center"/>
    </xf>
    <xf numFmtId="0" fontId="7" fillId="0" borderId="15" xfId="53" applyNumberFormat="1" applyFont="1" applyFill="1" applyBorder="1" applyAlignment="1" applyProtection="1">
      <alignment horizontal="left" vertical="top" wrapText="1"/>
    </xf>
    <xf numFmtId="0" fontId="7" fillId="0" borderId="21" xfId="53" applyNumberFormat="1" applyFont="1" applyFill="1" applyBorder="1" applyAlignment="1" applyProtection="1">
      <alignment horizontal="left" vertical="top" wrapText="1"/>
    </xf>
    <xf numFmtId="0" fontId="7" fillId="0" borderId="22" xfId="53" applyNumberFormat="1" applyFont="1" applyFill="1" applyBorder="1" applyAlignment="1" applyProtection="1">
      <alignment horizontal="left" vertical="top" wrapText="1"/>
    </xf>
    <xf numFmtId="49" fontId="7" fillId="0" borderId="0" xfId="38" applyBorder="1" applyAlignment="1" applyProtection="1">
      <alignment horizontal="left" vertical="top" wrapText="1"/>
    </xf>
    <xf numFmtId="0" fontId="20" fillId="0" borderId="13" xfId="31" applyFont="1" applyFill="1" applyBorder="1" applyAlignment="1" applyProtection="1">
      <alignment horizontal="left" vertical="center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20" fillId="0" borderId="37" xfId="31" applyFont="1" applyFill="1" applyBorder="1" applyAlignment="1" applyProtection="1">
      <alignment horizontal="left" vertical="center" wrapText="1" indent="1"/>
    </xf>
    <xf numFmtId="0" fontId="85" fillId="0" borderId="42" xfId="31" applyFont="1" applyFill="1" applyBorder="1" applyAlignment="1" applyProtection="1">
      <alignment horizontal="left" vertical="center" wrapText="1" indent="1"/>
    </xf>
    <xf numFmtId="0" fontId="7" fillId="0" borderId="37" xfId="31" applyFont="1" applyFill="1" applyBorder="1" applyAlignment="1" applyProtection="1">
      <alignment horizontal="left" vertical="center" wrapText="1" indent="1"/>
    </xf>
    <xf numFmtId="0" fontId="7" fillId="0" borderId="42" xfId="31" applyFont="1" applyFill="1" applyBorder="1" applyAlignment="1" applyProtection="1">
      <alignment horizontal="left" vertical="center" wrapText="1" indent="1"/>
    </xf>
    <xf numFmtId="0" fontId="20" fillId="0" borderId="8" xfId="55" applyFont="1" applyBorder="1" applyAlignment="1">
      <alignment horizontal="left" vertical="center" indent="1"/>
    </xf>
    <xf numFmtId="0" fontId="10" fillId="0" borderId="0" xfId="50" applyFont="1" applyAlignment="1" applyProtection="1">
      <alignment horizontal="left" vertical="center" wrapText="1"/>
    </xf>
    <xf numFmtId="0" fontId="42" fillId="0" borderId="0" xfId="50" applyFont="1" applyAlignment="1" applyProtection="1">
      <alignment horizontal="left" vertical="top" wrapText="1"/>
    </xf>
    <xf numFmtId="0" fontId="10" fillId="0" borderId="0" xfId="50" applyFont="1" applyAlignment="1" applyProtection="1">
      <alignment horizontal="justify" vertical="top" wrapText="1"/>
    </xf>
    <xf numFmtId="0" fontId="42" fillId="0" borderId="0" xfId="50" applyFont="1" applyAlignment="1" applyProtection="1">
      <alignment horizontal="justify" vertical="top" wrapText="1"/>
    </xf>
    <xf numFmtId="0" fontId="9" fillId="8" borderId="15" xfId="0" applyNumberFormat="1" applyFont="1" applyFill="1" applyBorder="1" applyAlignment="1" applyProtection="1">
      <alignment horizontal="center" vertical="center" wrapText="1"/>
    </xf>
    <xf numFmtId="0" fontId="21" fillId="8" borderId="25" xfId="53" applyFont="1" applyFill="1" applyBorder="1" applyAlignment="1" applyProtection="1">
      <alignment horizontal="center" vertical="center" wrapText="1"/>
    </xf>
    <xf numFmtId="0" fontId="21" fillId="8" borderId="0" xfId="53" applyFont="1" applyFill="1" applyAlignment="1" applyProtection="1">
      <alignment horizontal="center" vertical="center" wrapText="1"/>
    </xf>
    <xf numFmtId="0" fontId="0" fillId="0" borderId="14" xfId="115" applyNumberFormat="1" applyFont="1" applyFill="1" applyBorder="1" applyAlignment="1" applyProtection="1">
      <alignment horizontal="left" vertical="center" wrapText="1"/>
    </xf>
    <xf numFmtId="0" fontId="58" fillId="0" borderId="0" xfId="53" applyFont="1" applyFill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left" vertical="center" wrapText="1"/>
    </xf>
    <xf numFmtId="49" fontId="7" fillId="0" borderId="16" xfId="53" applyNumberFormat="1" applyFont="1" applyFill="1" applyBorder="1" applyAlignment="1" applyProtection="1">
      <alignment horizontal="center" vertical="center" wrapText="1"/>
    </xf>
    <xf numFmtId="49" fontId="7" fillId="9" borderId="12" xfId="53" applyNumberFormat="1" applyFont="1" applyFill="1" applyBorder="1" applyAlignment="1" applyProtection="1">
      <alignment horizontal="center" vertical="center" wrapText="1"/>
      <protection locked="0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49" fontId="7" fillId="0" borderId="14" xfId="53" applyNumberFormat="1" applyFont="1" applyFill="1" applyBorder="1" applyAlignment="1" applyProtection="1">
      <alignment horizontal="center" vertical="center" wrapText="1"/>
    </xf>
    <xf numFmtId="49" fontId="85" fillId="0" borderId="24" xfId="53" applyNumberFormat="1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5" fillId="0" borderId="16" xfId="53" applyNumberFormat="1" applyFont="1" applyFill="1" applyBorder="1" applyAlignment="1" applyProtection="1">
      <alignment horizontal="left" vertical="center" wrapText="1"/>
    </xf>
    <xf numFmtId="0" fontId="98" fillId="0" borderId="0" xfId="53" applyNumberFormat="1" applyFont="1" applyFill="1" applyBorder="1" applyAlignment="1" applyProtection="1">
      <alignment horizontal="left" vertical="center" wrapText="1"/>
    </xf>
    <xf numFmtId="49" fontId="98" fillId="0" borderId="0" xfId="53" applyNumberFormat="1" applyFont="1" applyFill="1" applyBorder="1" applyAlignment="1" applyProtection="1">
      <alignment horizontal="left" vertical="center" wrapText="1"/>
    </xf>
    <xf numFmtId="0" fontId="0" fillId="0" borderId="15" xfId="53" applyFont="1" applyFill="1" applyBorder="1" applyAlignment="1" applyProtection="1">
      <alignment horizontal="center" vertical="center" wrapText="1"/>
    </xf>
    <xf numFmtId="0" fontId="34" fillId="0" borderId="5" xfId="53" applyFont="1" applyFill="1" applyBorder="1" applyAlignment="1" applyProtection="1">
      <alignment horizontal="center" vertical="center" wrapText="1"/>
    </xf>
    <xf numFmtId="0" fontId="98" fillId="0" borderId="0" xfId="53" applyFont="1" applyFill="1" applyBorder="1" applyAlignment="1" applyProtection="1">
      <alignment horizontal="center" vertical="center" wrapText="1"/>
    </xf>
    <xf numFmtId="0" fontId="85" fillId="0" borderId="19" xfId="53" applyFont="1" applyFill="1" applyBorder="1" applyAlignment="1" applyProtection="1">
      <alignment horizontal="left" vertical="center" wrapText="1"/>
    </xf>
    <xf numFmtId="0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12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85" fillId="0" borderId="0" xfId="53" applyFont="1" applyFill="1" applyBorder="1" applyAlignment="1" applyProtection="1">
      <alignment horizontal="center" vertical="center" wrapText="1"/>
    </xf>
    <xf numFmtId="0" fontId="7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53" applyFont="1" applyFill="1" applyBorder="1" applyAlignment="1" applyProtection="1">
      <alignment horizontal="center" vertical="top" wrapText="1"/>
    </xf>
    <xf numFmtId="0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6" fillId="9" borderId="5" xfId="35" applyNumberFormat="1" applyFont="1" applyFill="1" applyBorder="1" applyAlignment="1" applyProtection="1">
      <alignment horizontal="left" vertical="top" indent="1"/>
      <protection locked="0"/>
    </xf>
    <xf numFmtId="0" fontId="56" fillId="0" borderId="5" xfId="35" applyNumberFormat="1" applyFont="1" applyFill="1" applyBorder="1" applyAlignment="1" applyProtection="1">
      <alignment horizontal="left" vertical="center" wrapText="1" indent="1"/>
    </xf>
    <xf numFmtId="0" fontId="56" fillId="0" borderId="5" xfId="35" applyNumberFormat="1" applyFont="1" applyFill="1" applyBorder="1" applyAlignment="1" applyProtection="1">
      <alignment horizontal="left" vertical="top" inden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7" fillId="11" borderId="5" xfId="51" applyNumberFormat="1" applyFont="1" applyFill="1" applyBorder="1" applyAlignment="1" applyProtection="1">
      <alignment horizontal="center" vertical="center" wrapText="1"/>
    </xf>
  </cellXfs>
  <cellStyles count="137">
    <cellStyle name=" 1" xfId="1" xr:uid="{00000000-0005-0000-0000-000000000000}"/>
    <cellStyle name=" 1 2" xfId="2" xr:uid="{00000000-0005-0000-0000-000001000000}"/>
    <cellStyle name=" 1_Stage1" xfId="3" xr:uid="{00000000-0005-0000-0000-000002000000}"/>
    <cellStyle name="_Model_RAB Мой_PR.PROG.WARM.NOTCOMBI.2012.2.16_v1.4(04.04.11) " xfId="4" xr:uid="{00000000-0005-0000-0000-000003000000}"/>
    <cellStyle name="_Model_RAB Мой_Книга2_PR.PROG.WARM.NOTCOMBI.2012.2.16_v1.4(04.04.11) " xfId="5" xr:uid="{00000000-0005-0000-0000-000004000000}"/>
    <cellStyle name="_Model_RAB_MRSK_svod_PR.PROG.WARM.NOTCOMBI.2012.2.16_v1.4(04.04.11) " xfId="6" xr:uid="{00000000-0005-0000-0000-000005000000}"/>
    <cellStyle name="_Model_RAB_MRSK_svod_Книга2_PR.PROG.WARM.NOTCOMBI.2012.2.16_v1.4(04.04.11) " xfId="7" xr:uid="{00000000-0005-0000-0000-000006000000}"/>
    <cellStyle name="_МОДЕЛЬ_1 (2)_PR.PROG.WARM.NOTCOMBI.2012.2.16_v1.4(04.04.11) " xfId="8" xr:uid="{00000000-0005-0000-0000-000007000000}"/>
    <cellStyle name="_МОДЕЛЬ_1 (2)_Книга2_PR.PROG.WARM.NOTCOMBI.2012.2.16_v1.4(04.04.11) " xfId="9" xr:uid="{00000000-0005-0000-0000-000008000000}"/>
    <cellStyle name="_пр 5 тариф RAB_PR.PROG.WARM.NOTCOMBI.2012.2.16_v1.4(04.04.11) " xfId="10" xr:uid="{00000000-0005-0000-0000-000009000000}"/>
    <cellStyle name="_пр 5 тариф RAB_Книга2_PR.PROG.WARM.NOTCOMBI.2012.2.16_v1.4(04.04.11) " xfId="11" xr:uid="{00000000-0005-0000-0000-00000A000000}"/>
    <cellStyle name="_Расчет RAB_22072008_PR.PROG.WARM.NOTCOMBI.2012.2.16_v1.4(04.04.11) " xfId="12" xr:uid="{00000000-0005-0000-0000-00000B000000}"/>
    <cellStyle name="_Расчет RAB_22072008_Книга2_PR.PROG.WARM.NOTCOMBI.2012.2.16_v1.4(04.04.11) " xfId="13" xr:uid="{00000000-0005-0000-0000-00000C000000}"/>
    <cellStyle name="_Расчет RAB_Лен и МОЭСК_с 2010 года_14.04.2009_со сглаж_version 3.0_без ФСК_PR.PROG.WARM.NOTCOMBI.2012.2.16_v1.4(04.04.11) " xfId="14" xr:uid="{00000000-0005-0000-0000-00000D000000}"/>
    <cellStyle name="_Расчет RAB_Лен и МОЭСК_с 2010 года_14.04.2009_со сглаж_version 3.0_без ФСК_Книга2_PR.PROG.WARM.NOTCOMBI.2012.2.16_v1.4(04.04.11) " xfId="15" xr:uid="{00000000-0005-0000-0000-00000E000000}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ells 2" xfId="108" xr:uid="{00000000-0005-0000-0000-000021000000}"/>
    <cellStyle name="Currency [0]" xfId="16" xr:uid="{00000000-0005-0000-0000-000022000000}"/>
    <cellStyle name="currency1" xfId="96" xr:uid="{00000000-0005-0000-0000-000023000000}"/>
    <cellStyle name="Currency2" xfId="17" xr:uid="{00000000-0005-0000-0000-000024000000}"/>
    <cellStyle name="currency3" xfId="97" xr:uid="{00000000-0005-0000-0000-000025000000}"/>
    <cellStyle name="currency4" xfId="98" xr:uid="{00000000-0005-0000-0000-000026000000}"/>
    <cellStyle name="Followed Hyperlink" xfId="18" xr:uid="{00000000-0005-0000-0000-000027000000}"/>
    <cellStyle name="Header 3" xfId="19" xr:uid="{00000000-0005-0000-0000-000028000000}"/>
    <cellStyle name="Hyperlink" xfId="20" xr:uid="{00000000-0005-0000-0000-000029000000}"/>
    <cellStyle name="normal" xfId="21" xr:uid="{00000000-0005-0000-0000-00002A000000}"/>
    <cellStyle name="Normal1" xfId="22" xr:uid="{00000000-0005-0000-0000-00002B000000}"/>
    <cellStyle name="Normal2" xfId="23" xr:uid="{00000000-0005-0000-0000-00002C000000}"/>
    <cellStyle name="Percent1" xfId="24" xr:uid="{00000000-0005-0000-0000-00002D000000}"/>
    <cellStyle name="Title 4" xfId="25" xr:uid="{00000000-0005-0000-0000-00002E000000}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 xr:uid="{00000000-0005-0000-0000-000039000000}"/>
    <cellStyle name="Гиперссылка 2 2" xfId="29" xr:uid="{00000000-0005-0000-0000-00003A000000}"/>
    <cellStyle name="Гиперссылка 3" xfId="107" xr:uid="{00000000-0005-0000-0000-00003B000000}"/>
    <cellStyle name="Гиперссылка 4" xfId="30" xr:uid="{00000000-0005-0000-0000-00003C000000}"/>
    <cellStyle name="Гиперссылка 4 2" xfId="109" xr:uid="{00000000-0005-0000-0000-00003D000000}"/>
    <cellStyle name="Гиперссылка 5" xfId="120" xr:uid="{00000000-0005-0000-0000-00003E000000}"/>
    <cellStyle name="Границы" xfId="121" xr:uid="{00000000-0005-0000-0000-00003F000000}"/>
    <cellStyle name="Денежный" xfId="104" builtinId="4" hidden="1"/>
    <cellStyle name="Денежный [0]" xfId="105" builtinId="7" hidden="1"/>
    <cellStyle name="Заголовок" xfId="31" xr:uid="{00000000-0005-0000-0000-000042000000}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 xr:uid="{00000000-0005-0000-0000-000047000000}"/>
    <cellStyle name="Значение" xfId="33" xr:uid="{00000000-0005-0000-0000-000048000000}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 xr:uid="{00000000-0005-0000-0000-00004E000000}"/>
    <cellStyle name="Обычный 12" xfId="110" xr:uid="{00000000-0005-0000-0000-00004F000000}"/>
    <cellStyle name="Обычный 12 2" xfId="34" xr:uid="{00000000-0005-0000-0000-000050000000}"/>
    <cellStyle name="Обычный 12 3" xfId="122" xr:uid="{00000000-0005-0000-0000-000051000000}"/>
    <cellStyle name="Обычный 12 4" xfId="119" xr:uid="{00000000-0005-0000-0000-000052000000}"/>
    <cellStyle name="Обычный 14" xfId="123" xr:uid="{00000000-0005-0000-0000-000053000000}"/>
    <cellStyle name="Обычный 14 2" xfId="124" xr:uid="{00000000-0005-0000-0000-000054000000}"/>
    <cellStyle name="Обычный 14 2 2" xfId="125" xr:uid="{00000000-0005-0000-0000-000055000000}"/>
    <cellStyle name="Обычный 14 3" xfId="126" xr:uid="{00000000-0005-0000-0000-000056000000}"/>
    <cellStyle name="Обычный 14 3 2" xfId="127" xr:uid="{00000000-0005-0000-0000-000057000000}"/>
    <cellStyle name="Обычный 14 4" xfId="128" xr:uid="{00000000-0005-0000-0000-000058000000}"/>
    <cellStyle name="Обычный 14 4 2" xfId="129" xr:uid="{00000000-0005-0000-0000-000059000000}"/>
    <cellStyle name="Обычный 14 5" xfId="130" xr:uid="{00000000-0005-0000-0000-00005A000000}"/>
    <cellStyle name="Обычный 14 6" xfId="131" xr:uid="{00000000-0005-0000-0000-00005B000000}"/>
    <cellStyle name="Обычный 14 7" xfId="132" xr:uid="{00000000-0005-0000-0000-00005C000000}"/>
    <cellStyle name="Обычный 14 8" xfId="133" xr:uid="{00000000-0005-0000-0000-00005D000000}"/>
    <cellStyle name="Обычный 14 9" xfId="134" xr:uid="{00000000-0005-0000-0000-00005E000000}"/>
    <cellStyle name="Обычный 15" xfId="35" xr:uid="{00000000-0005-0000-0000-00005F000000}"/>
    <cellStyle name="Обычный 2" xfId="36" xr:uid="{00000000-0005-0000-0000-000060000000}"/>
    <cellStyle name="Обычный 2 10 2" xfId="111" xr:uid="{00000000-0005-0000-0000-000061000000}"/>
    <cellStyle name="Обычный 2 2" xfId="37" xr:uid="{00000000-0005-0000-0000-000062000000}"/>
    <cellStyle name="Обычный 2 3" xfId="135" xr:uid="{00000000-0005-0000-0000-000063000000}"/>
    <cellStyle name="Обычный 2 4" xfId="101" xr:uid="{00000000-0005-0000-0000-000064000000}"/>
    <cellStyle name="Обычный 3" xfId="38" xr:uid="{00000000-0005-0000-0000-000065000000}"/>
    <cellStyle name="Обычный 3 2" xfId="39" xr:uid="{00000000-0005-0000-0000-000066000000}"/>
    <cellStyle name="Обычный 3 2 2" xfId="116" xr:uid="{00000000-0005-0000-0000-000067000000}"/>
    <cellStyle name="Обычный 3 3" xfId="40" xr:uid="{00000000-0005-0000-0000-000068000000}"/>
    <cellStyle name="Обычный 3 4" xfId="136" xr:uid="{00000000-0005-0000-0000-000069000000}"/>
    <cellStyle name="Обычный 4" xfId="100" xr:uid="{00000000-0005-0000-0000-00006A000000}"/>
    <cellStyle name="Обычный 5" xfId="41" xr:uid="{00000000-0005-0000-0000-00006B000000}"/>
    <cellStyle name="Обычный 5 2" xfId="112" xr:uid="{00000000-0005-0000-0000-00006C000000}"/>
    <cellStyle name="Обычный 6" xfId="113" xr:uid="{00000000-0005-0000-0000-00006D000000}"/>
    <cellStyle name="Обычный 7" xfId="115" xr:uid="{00000000-0005-0000-0000-00006E000000}"/>
    <cellStyle name="Обычный 8" xfId="117" xr:uid="{00000000-0005-0000-0000-00006F000000}"/>
    <cellStyle name="Обычный 9" xfId="118" xr:uid="{00000000-0005-0000-0000-000070000000}"/>
    <cellStyle name="Обычный_Forma_5_Книга2" xfId="114" xr:uid="{00000000-0005-0000-0000-000071000000}"/>
    <cellStyle name="Обычный_INVEST.WARM.PLAN.4.78(v0.1)" xfId="42" xr:uid="{00000000-0005-0000-0000-000072000000}"/>
    <cellStyle name="Обычный_JKH.OPEN.INFO.HVS(v3.5)_цены161210" xfId="43" xr:uid="{00000000-0005-0000-0000-000073000000}"/>
    <cellStyle name="Обычный_JKH.OPEN.INFO.PRICE.VO_v4.0(10.02.11)" xfId="44" xr:uid="{00000000-0005-0000-0000-000074000000}"/>
    <cellStyle name="Обычный_KRU.TARIFF.FACT-0.3" xfId="45" xr:uid="{00000000-0005-0000-0000-000075000000}"/>
    <cellStyle name="Обычный_KRU.TARIFF.TE.FACT(v0.5)_import_02.02 2" xfId="46" xr:uid="{00000000-0005-0000-0000-000076000000}"/>
    <cellStyle name="Обычный_MINENERGO.340.PRIL79(v0.1)" xfId="47" xr:uid="{00000000-0005-0000-0000-000077000000}"/>
    <cellStyle name="Обычный_PREDEL.JKH.2010(v1.3)" xfId="48" xr:uid="{00000000-0005-0000-0000-000078000000}"/>
    <cellStyle name="Обычный_razrabotka_sablonov_po_WKU" xfId="49" xr:uid="{00000000-0005-0000-0000-000079000000}"/>
    <cellStyle name="Обычный_SIMPLE_1_massive2" xfId="50" xr:uid="{00000000-0005-0000-0000-00007A000000}"/>
    <cellStyle name="Обычный_ЖКУ_проект3" xfId="51" xr:uid="{00000000-0005-0000-0000-00007B000000}"/>
    <cellStyle name="Обычный_Макет_налог на прибыль v 0.6" xfId="52" xr:uid="{00000000-0005-0000-0000-00007C000000}"/>
    <cellStyle name="Обычный_Мониторинг инвестиций" xfId="53" xr:uid="{00000000-0005-0000-0000-00007D000000}"/>
    <cellStyle name="Обычный_Новая проверка голубых" xfId="54" xr:uid="{00000000-0005-0000-0000-00007E000000}"/>
    <cellStyle name="Обычный_Шаблон по источникам для Модуля Реестр (2)" xfId="55" xr:uid="{00000000-0005-0000-0000-00007F000000}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2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2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2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2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2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2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2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2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2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2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2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2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2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2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2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2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2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2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2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 hidden="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 hidden="1">
          <a:extLst>
            <a:ext uri="{FF2B5EF4-FFF2-40B4-BE49-F238E27FC236}">
              <a16:creationId xmlns:a16="http://schemas.microsoft.com/office/drawing/2014/main" id="{00000000-0008-0000-02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>
          <a:extLst>
            <a:ext uri="{FF2B5EF4-FFF2-40B4-BE49-F238E27FC236}">
              <a16:creationId xmlns:a16="http://schemas.microsoft.com/office/drawing/2014/main" id="{00000000-0008-0000-02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sp macro="" textlink="">
      <xdr:nvSpPr>
        <xdr:cNvPr id="193537" name="InstrWord" hidden="1">
          <a:extLst>
            <a:ext uri="{63B3BB69-23CF-44E3-9099-C40C66FF867C}">
              <a14:compatExt xmlns:a14="http://schemas.microsoft.com/office/drawing/2010/main" spid="_x0000_s193537"/>
            </a:ext>
            <a:ext uri="{FF2B5EF4-FFF2-40B4-BE49-F238E27FC236}">
              <a16:creationId xmlns:a16="http://schemas.microsoft.com/office/drawing/2014/main" id="{00000000-0008-0000-0200-000001F402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3" name="InstrWord" hidden="1">
          <a:extLst>
            <a:ext uri="{FF2B5EF4-FFF2-40B4-BE49-F238E27FC236}">
              <a16:creationId xmlns:a16="http://schemas.microsoft.com/office/drawing/2014/main" id="{4F14A0AE-F67C-40C0-A932-F248D121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0</xdr:rowOff>
    </xdr:from>
    <xdr:to>
      <xdr:col>3</xdr:col>
      <xdr:colOff>9525</xdr:colOff>
      <xdr:row>4</xdr:row>
      <xdr:rowOff>247650</xdr:rowOff>
    </xdr:to>
    <xdr:pic macro="[0]!modInfo.FREEZE_PANES_STATIC">
      <xdr:nvPicPr>
        <xdr:cNvPr id="4" name="FREEZE_PANES_F10" descr="update_org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20782</xdr:colOff>
      <xdr:row>4</xdr:row>
      <xdr:rowOff>11257</xdr:rowOff>
    </xdr:from>
    <xdr:to>
      <xdr:col>2</xdr:col>
      <xdr:colOff>245918</xdr:colOff>
      <xdr:row>4</xdr:row>
      <xdr:rowOff>236393</xdr:rowOff>
    </xdr:to>
    <xdr:pic macro="[0]!modInfo.FREEZE_PANES_STATIC">
      <xdr:nvPicPr>
        <xdr:cNvPr id="5" name="UNFREEZE_PANES_F10" descr="update_org.png" hidden="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49357"/>
          <a:ext cx="225136" cy="225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E00-0000B6DA0600}"/>
            </a:ext>
          </a:extLst>
        </xdr:cNvPr>
        <xdr:cNvGrpSpPr>
          <a:grpSpLocks/>
        </xdr:cNvGrpSpPr>
      </xdr:nvGrpSpPr>
      <xdr:grpSpPr bwMode="auto">
        <a:xfrm>
          <a:off x="6838950" y="7620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E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4676775</xdr:colOff>
      <xdr:row>6</xdr:row>
      <xdr:rowOff>19050</xdr:rowOff>
    </xdr:from>
    <xdr:to>
      <xdr:col>4</xdr:col>
      <xdr:colOff>4895850</xdr:colOff>
      <xdr:row>6</xdr:row>
      <xdr:rowOff>238125</xdr:rowOff>
    </xdr:to>
    <xdr:pic macro="[0]!modInfo.MainSheetHelp">
      <xdr:nvPicPr>
        <xdr:cNvPr id="7" name="ExcludeHelp_1" descr="Справка по листу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5240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247</xdr:col>
      <xdr:colOff>523875</xdr:colOff>
      <xdr:row>0</xdr:row>
      <xdr:rowOff>0</xdr:rowOff>
    </xdr:from>
    <xdr:to>
      <xdr:col>248</xdr:col>
      <xdr:colOff>104775</xdr:colOff>
      <xdr:row>1</xdr:row>
      <xdr:rowOff>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>
          <a:grpSpLocks/>
        </xdr:cNvGrpSpPr>
      </xdr:nvGrpSpPr>
      <xdr:grpSpPr bwMode="auto">
        <a:xfrm>
          <a:off x="151095075" y="0"/>
          <a:ext cx="190500" cy="19050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7</xdr:col>
      <xdr:colOff>228600</xdr:colOff>
      <xdr:row>0</xdr:row>
      <xdr:rowOff>57150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>
          <a:grpSpLocks/>
        </xdr:cNvGrpSpPr>
      </xdr:nvGrpSpPr>
      <xdr:grpSpPr bwMode="auto">
        <a:xfrm>
          <a:off x="4972050" y="0"/>
          <a:ext cx="190500" cy="5715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21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21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21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3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36</xdr:row>
      <xdr:rowOff>0</xdr:rowOff>
    </xdr:from>
    <xdr:to>
      <xdr:col>6</xdr:col>
      <xdr:colOff>228600</xdr:colOff>
      <xdr:row>36</xdr:row>
      <xdr:rowOff>190500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400-000021140700}"/>
            </a:ext>
          </a:extLst>
        </xdr:cNvPr>
        <xdr:cNvGrpSpPr>
          <a:grpSpLocks/>
        </xdr:cNvGrpSpPr>
      </xdr:nvGrpSpPr>
      <xdr:grpSpPr bwMode="auto">
        <a:xfrm>
          <a:off x="7715250" y="48101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4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53</xdr:row>
      <xdr:rowOff>47625</xdr:rowOff>
    </xdr:from>
    <xdr:to>
      <xdr:col>6</xdr:col>
      <xdr:colOff>1</xdr:colOff>
      <xdr:row>53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4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4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4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4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4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4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4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38100</xdr:colOff>
      <xdr:row>31</xdr:row>
      <xdr:rowOff>0</xdr:rowOff>
    </xdr:from>
    <xdr:ext cx="190500" cy="190500"/>
    <xdr:grpSp>
      <xdr:nvGrpSpPr>
        <xdr:cNvPr id="15" name="shCalendar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7715250" y="39719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6" name="shCalendar_bck" hidden="1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7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6</xdr:row>
      <xdr:rowOff>85726</xdr:rowOff>
    </xdr:from>
    <xdr:to>
      <xdr:col>11</xdr:col>
      <xdr:colOff>970083</xdr:colOff>
      <xdr:row>6</xdr:row>
      <xdr:rowOff>513617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247650" y="409576"/>
          <a:ext cx="10676058" cy="427891"/>
          <a:chOff x="304799" y="752476"/>
          <a:chExt cx="10685583" cy="446941"/>
        </a:xfrm>
      </xdr:grpSpPr>
      <xdr:pic>
        <xdr:nvPicPr>
          <xdr:cNvPr id="10" name="Рисунок 1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177" y="829099"/>
            <a:ext cx="323850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Прямоугольник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/>
        </xdr:nvSpPr>
        <xdr:spPr>
          <a:xfrm>
            <a:off x="304799" y="752476"/>
            <a:ext cx="10685583" cy="446941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9050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Если организация на различных территориях осуществляет различные виды деятельности, а также имеет системы теплоснабжения, принадлежащие различным территориям, такие территории должны быть указаны </a:t>
            </a:r>
            <a:r>
              <a:rPr lang="ru-RU" sz="900" b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отдельных 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пунктах.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32</xdr:row>
      <xdr:rowOff>104775</xdr:rowOff>
    </xdr:from>
    <xdr:to>
      <xdr:col>5</xdr:col>
      <xdr:colOff>247650</xdr:colOff>
      <xdr:row>32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 hidden="1">
          <a:extLst>
            <a:ext uri="{FF2B5EF4-FFF2-40B4-BE49-F238E27FC236}">
              <a16:creationId xmlns:a16="http://schemas.microsoft.com/office/drawing/2014/main" id="{00000000-0008-0000-06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>
          <a:extLst>
            <a:ext uri="{FF2B5EF4-FFF2-40B4-BE49-F238E27FC236}">
              <a16:creationId xmlns:a16="http://schemas.microsoft.com/office/drawing/2014/main" id="{00000000-0008-0000-06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3</xdr:col>
      <xdr:colOff>9525</xdr:colOff>
      <xdr:row>12</xdr:row>
      <xdr:rowOff>47625</xdr:rowOff>
    </xdr:from>
    <xdr:to>
      <xdr:col>13</xdr:col>
      <xdr:colOff>38100</xdr:colOff>
      <xdr:row>12</xdr:row>
      <xdr:rowOff>571500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57175" y="809625"/>
          <a:ext cx="13134975" cy="523875"/>
          <a:chOff x="257175" y="742951"/>
          <a:chExt cx="13134975" cy="523874"/>
        </a:xfrm>
      </xdr:grpSpPr>
      <xdr:pic>
        <xdr:nvPicPr>
          <xdr:cNvPr id="27" name="Рисунок 8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569" y="802788"/>
            <a:ext cx="334800" cy="27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8" name="Прямоугольник 27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/>
        </xdr:nvSpPr>
        <xdr:spPr>
          <a:xfrm>
            <a:off x="257175" y="742951"/>
            <a:ext cx="13134975" cy="523874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5875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1. В случае дифференциации раскрываемой информации по системам теплоснабжения для каждой системы теплоснабжения должна быть указана территория, в которую входят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муниципальные районы и муниципальные образования, на которой расположена данная система. На веб-портале РИ системы теплоснабжения будут отображены во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всех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МР/МО, входящих в указанную для них территорию.</a:t>
            </a:r>
          </a:p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2. Для каждого вида деятельности также необходимо указывать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территории, на которых осуществляется данный вид деятельности.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4" name="FREEZE_PANES_G16" descr="update_org.png" hidden="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6" name="UNFREEZE_PANES_G16" descr="update_org.pn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4" name="FREEZE_PANES_O10" descr="update_org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5" name="UNFREEZE_PANES_O10" descr="update_org.png" hidden="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8" name="FREEZE_PANES_G11" descr="update_org.png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9" name="UNFREEZE_PANES_G11" descr="update_org.png" hidden="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</xdr:colOff>
      <xdr:row>17</xdr:row>
      <xdr:rowOff>0</xdr:rowOff>
    </xdr:from>
    <xdr:to>
      <xdr:col>28</xdr:col>
      <xdr:colOff>228600</xdr:colOff>
      <xdr:row>17</xdr:row>
      <xdr:rowOff>190500</xdr:rowOff>
    </xdr:to>
    <xdr:grpSp>
      <xdr:nvGrpSpPr>
        <xdr:cNvPr id="2" name="shCalend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37833300" y="50196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5" name="FREEZE_PANES_I11" descr="update_org.png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6" name="UNFREEZE_PANES_I11" descr="update_org.png" hidden="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s-ms01-nt.ie.corp\F-SHARE02-BE\&#1055;&#1069;&#1054;\&#1060;&#1040;&#1050;&#1058;%202021\&#1056;&#1057;&#1041;&#1059;\&#1041;&#1069;_&#1041;&#1044;&#1056;_2021%20(&#1092;&#1086;&#1088;&#1084;&#1072;%20&#1076;&#1083;&#1103;%20&#1057;&#1045;&#1054;)_&#1058;&#1058;&#1057;%20%20&#1087;&#1086;%20&#1074;&#1080;&#1076;&#1072;&#1084;%20&#1076;&#1077;&#1103;&#1090;&#1077;&#1083;&#1100;&#1085;&#1086;&#1089;&#1090;&#1080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s-ms01-nt.ie.corp\F-SHARE02-BE\&#1055;&#1069;&#1054;\&#1082;%20&#1090;&#1072;&#1088;&#1080;&#1092;&#1091;%20%202023\&#1059;&#1075;&#1086;&#1083;&#1100;\&#1056;&#1072;&#1089;&#1095;&#1077;&#1090;%20&#1091;&#1075;&#1083;&#1103;%20&#1085;&#1072;%202023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s-ms01-nt.ie.corp\F-SHARE02-BE\&#1055;&#1069;&#1054;\&#1060;&#1040;&#1050;&#1058;%202021\&#1069;&#1083;&#1077;&#1082;&#1090;&#1088;&#1086;&#1101;&#1085;&#1077;&#1088;&#1075;&#1080;&#1103;%20&#1092;&#1072;&#1082;&#1090;%20%202021%20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s-ms01-nt.ie.corp\F-SHARE02-BE\&#1055;&#1069;&#1054;\&#1082;%20&#1090;&#1072;&#1088;&#1080;&#1092;&#1091;%20%202023\&#1041;&#1069;_&#1041;&#1044;&#1056;_&#1092;&#1072;&#1082;&#1090;%202021_&#1058;&#1058;&#1057;%20%20&#1087;&#1086;%20&#1074;&#1080;&#1076;&#1072;&#1084;%20&#1076;&#1077;&#1103;&#1090;&#1077;&#1083;&#1100;&#1085;&#1086;&#1089;&#1090;&#1080;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s-ms01-nt.ie.corp\F-SHARE02-BE\&#1055;&#1069;&#1054;\&#1060;&#1040;&#1050;&#1058;%202021\&#1056;&#1057;&#1041;&#1059;\&#1056;&#1057;&#1041;&#1059;%20&#1059;&#1087;&#1088;&#1072;&#1074;&#1083;&#1077;&#1085;&#1080;&#1077;%20&#1092;&#1072;&#1082;&#1090;%20%202021&#1075;.%20&#1087;&#1088;&#1072;&#1074;&#1080;&#1083;&#1100;&#1085;&#1099;&#108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znecova_LG/Desktop/&#1041;&#1072;&#1081;&#1082;&#1072;&#1083;&#1101;&#1085;&#1077;&#1088;&#1075;&#1086;/&#1055;&#1083;&#1072;&#1085;&#1086;&#1074;&#1099;&#1077;%20&#1087;&#1086;&#1082;&#1072;&#1079;&#1072;&#1090;&#1077;&#1083;&#1080;,%20&#1088;&#1072;&#1089;&#1095;&#1077;&#1090;%20&#1090;&#1072;&#1088;&#1080;&#1092;&#1072;%20&#1085;&#1072;%202023&#1075;/&#1058;&#1040;&#1056;&#1048;&#1060;-&#1041;&#1072;&#1081;&#1082;&#1072;&#1083;&#1101;&#1085;&#1077;&#1088;&#1075;&#1086;-&#1058;&#1072;&#1081;&#1096;&#1077;&#1090;-2023%20&#1075;&#1086;&#1076;%20-&#1090;&#1077;&#1087;&#1083;&#1086;&#1074;&#1072;&#1103;%20&#1101;&#1085;&#1077;&#1088;&#1075;&#1080;&#1103;%20&#1087;&#1088;&#1077;&#1076;&#1083;&#1086;&#1078;&#1077;&#1085;&#1080;&#1077;%20&#1089;%20&#1091;&#1084;&#1077;&#1085;.%20&#1086;&#1073;&#1098;&#1077;&#1084;&#1086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Э_РСБУ_факт"/>
    </sheetNames>
    <sheetDataSet>
      <sheetData sheetId="0">
        <row r="29">
          <cell r="SU29">
            <v>82730</v>
          </cell>
        </row>
        <row r="130">
          <cell r="SU130">
            <v>283066.01235912461</v>
          </cell>
        </row>
        <row r="131">
          <cell r="SW131">
            <v>4504.6586770249996</v>
          </cell>
        </row>
        <row r="134">
          <cell r="SX134">
            <v>406.62377243320003</v>
          </cell>
        </row>
        <row r="146">
          <cell r="SV146">
            <v>19695.820700000004</v>
          </cell>
        </row>
        <row r="147">
          <cell r="SU147">
            <v>72224.378700000016</v>
          </cell>
          <cell r="SW147">
            <v>2921.19704</v>
          </cell>
          <cell r="SX147">
            <v>596.02436000000012</v>
          </cell>
        </row>
        <row r="148">
          <cell r="SU148">
            <v>279.20912999999996</v>
          </cell>
          <cell r="SW148">
            <v>0.95525000000000004</v>
          </cell>
          <cell r="SX148">
            <v>1.9807999999999999</v>
          </cell>
        </row>
        <row r="193">
          <cell r="SU193">
            <v>23197.82373</v>
          </cell>
          <cell r="SW193">
            <v>877.30562999999995</v>
          </cell>
          <cell r="SX193">
            <v>178.21848999999997</v>
          </cell>
        </row>
        <row r="204">
          <cell r="SU204">
            <v>10687.860040000001</v>
          </cell>
          <cell r="SW204">
            <v>31.691920000000003</v>
          </cell>
          <cell r="SX204">
            <v>1900.1815200000001</v>
          </cell>
        </row>
        <row r="207">
          <cell r="SU207">
            <v>1074.8554800000002</v>
          </cell>
          <cell r="SW207">
            <v>0</v>
          </cell>
          <cell r="SX207">
            <v>0</v>
          </cell>
        </row>
        <row r="226">
          <cell r="SU226">
            <v>3780.7923200000005</v>
          </cell>
          <cell r="SW226">
            <v>9.8929100000000005</v>
          </cell>
          <cell r="SX226">
            <v>21.636919999999996</v>
          </cell>
        </row>
        <row r="234">
          <cell r="SU234">
            <v>12571.032510000001</v>
          </cell>
          <cell r="SW234">
            <v>413.12036999999998</v>
          </cell>
          <cell r="SX234">
            <v>21.914380000000001</v>
          </cell>
        </row>
        <row r="246">
          <cell r="SU246">
            <v>6996.0497800000003</v>
          </cell>
          <cell r="SW246">
            <v>6.3892499999999997</v>
          </cell>
          <cell r="SX246">
            <v>12.40917</v>
          </cell>
        </row>
        <row r="256">
          <cell r="SU256">
            <v>445.00743999999997</v>
          </cell>
          <cell r="SW256">
            <v>380.59573</v>
          </cell>
        </row>
        <row r="274">
          <cell r="SU274">
            <v>122.55167999999999</v>
          </cell>
        </row>
        <row r="275">
          <cell r="SU275">
            <v>172.34179</v>
          </cell>
        </row>
        <row r="277">
          <cell r="SU277">
            <v>91.345339999999993</v>
          </cell>
          <cell r="SW277">
            <v>0.24696000000000001</v>
          </cell>
          <cell r="SX277">
            <v>0.75423000000000007</v>
          </cell>
        </row>
        <row r="278">
          <cell r="SU278">
            <v>6536.7041999999992</v>
          </cell>
          <cell r="SW278">
            <v>0.96199999999999997</v>
          </cell>
          <cell r="SX278">
            <v>0.11201999999999999</v>
          </cell>
        </row>
        <row r="302">
          <cell r="SW302">
            <v>1724.19904</v>
          </cell>
        </row>
        <row r="308">
          <cell r="SU308">
            <v>3299.11114</v>
          </cell>
        </row>
        <row r="312">
          <cell r="SX312">
            <v>686.37468000000001</v>
          </cell>
        </row>
        <row r="314">
          <cell r="SU314">
            <v>36691.529920000001</v>
          </cell>
          <cell r="SW314">
            <v>1788.2971900000002</v>
          </cell>
        </row>
        <row r="326">
          <cell r="SU326">
            <v>357.91064999999998</v>
          </cell>
          <cell r="SW326">
            <v>4.1767599999999998</v>
          </cell>
          <cell r="SX326">
            <v>0.82077</v>
          </cell>
        </row>
        <row r="350">
          <cell r="SU350">
            <v>449.22033999999996</v>
          </cell>
          <cell r="SW350">
            <v>2.8527300000000002</v>
          </cell>
          <cell r="SX350">
            <v>0.33217000000000002</v>
          </cell>
        </row>
        <row r="360">
          <cell r="SU360">
            <v>6759.25234</v>
          </cell>
          <cell r="SW360">
            <v>3.4538000000000006</v>
          </cell>
          <cell r="SX360">
            <v>3.9395800000000003</v>
          </cell>
        </row>
        <row r="398">
          <cell r="SU398">
            <v>31.544249999999998</v>
          </cell>
          <cell r="SW398">
            <v>7.5409999999999991E-2</v>
          </cell>
          <cell r="SX398">
            <v>1.167E-2</v>
          </cell>
        </row>
        <row r="401">
          <cell r="SU401">
            <v>94.960999999999999</v>
          </cell>
          <cell r="SW401">
            <v>0</v>
          </cell>
          <cell r="SX401">
            <v>0</v>
          </cell>
        </row>
        <row r="403">
          <cell r="SU403">
            <v>10.045200000000001</v>
          </cell>
          <cell r="SW403">
            <v>0.16059999999999999</v>
          </cell>
          <cell r="SX403">
            <v>1.8699999999999998E-2</v>
          </cell>
        </row>
        <row r="404">
          <cell r="SU404">
            <v>4984.3680000000004</v>
          </cell>
        </row>
        <row r="407">
          <cell r="SU407">
            <v>54.792000000000002</v>
          </cell>
          <cell r="SW407">
            <v>0.876</v>
          </cell>
          <cell r="SX407">
            <v>0.10199999999999999</v>
          </cell>
        </row>
        <row r="413">
          <cell r="SU413">
            <v>329.73612000000003</v>
          </cell>
          <cell r="SW413">
            <v>5.2717200000000002</v>
          </cell>
          <cell r="SX413">
            <v>0.6137999999999999</v>
          </cell>
        </row>
        <row r="415">
          <cell r="SU415">
            <v>50.875019999999992</v>
          </cell>
          <cell r="SW415">
            <v>0.26021</v>
          </cell>
          <cell r="SX415">
            <v>0.2863500000000001</v>
          </cell>
        </row>
        <row r="444">
          <cell r="SU444">
            <v>7089.8892800000003</v>
          </cell>
          <cell r="SW444">
            <v>113.35128999999999</v>
          </cell>
          <cell r="SX444">
            <v>13.198450000000001</v>
          </cell>
        </row>
        <row r="446">
          <cell r="SU446">
            <v>44.106450000000002</v>
          </cell>
          <cell r="SW446">
            <v>0.70514999999999994</v>
          </cell>
          <cell r="SX446">
            <v>8.2119999999999999E-2</v>
          </cell>
        </row>
        <row r="451">
          <cell r="SU451">
            <v>581.30527999999993</v>
          </cell>
          <cell r="SW451">
            <v>1.14845</v>
          </cell>
          <cell r="SX451">
            <v>1.1529199999999999</v>
          </cell>
        </row>
        <row r="457">
          <cell r="SU457">
            <v>5.48102</v>
          </cell>
          <cell r="SW457">
            <v>8.763E-2</v>
          </cell>
          <cell r="SX457">
            <v>1.021E-2</v>
          </cell>
        </row>
        <row r="470">
          <cell r="SU470">
            <v>95.814049999999995</v>
          </cell>
          <cell r="SW470">
            <v>1.5318700000000001</v>
          </cell>
          <cell r="SX470">
            <v>0.17831</v>
          </cell>
        </row>
        <row r="481">
          <cell r="SU481">
            <v>1289.8693400000002</v>
          </cell>
        </row>
        <row r="484">
          <cell r="SU484">
            <v>84.971000000000004</v>
          </cell>
          <cell r="SW484">
            <v>1.3584700000000001</v>
          </cell>
          <cell r="SX484">
            <v>0.15822999999999998</v>
          </cell>
        </row>
        <row r="485">
          <cell r="SU485">
            <v>53.653320000000001</v>
          </cell>
          <cell r="SW485">
            <v>2.3199999999999998E-2</v>
          </cell>
          <cell r="SX485">
            <v>6.1600000000000002E-2</v>
          </cell>
        </row>
        <row r="487">
          <cell r="SU487">
            <v>17.2</v>
          </cell>
          <cell r="SW487">
            <v>0</v>
          </cell>
          <cell r="SX487">
            <v>0</v>
          </cell>
        </row>
        <row r="488">
          <cell r="SU488">
            <v>53.433839999999996</v>
          </cell>
          <cell r="SW488">
            <v>0</v>
          </cell>
          <cell r="SX488">
            <v>0</v>
          </cell>
        </row>
        <row r="838">
          <cell r="SU838">
            <v>7137.7797603821236</v>
          </cell>
          <cell r="SV838">
            <v>-20736.620518295007</v>
          </cell>
          <cell r="SW838">
            <v>-3634.9590279750023</v>
          </cell>
          <cell r="SX838">
            <v>-3045.3460475668007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6-тэ средний за 3 года"/>
      <sheetName val="Объемы на 2023"/>
      <sheetName val="ОДН площадь для начисления"/>
      <sheetName val="Перспектива 2023г"/>
      <sheetName val="Дома с ОДПУ"/>
      <sheetName val="Сравнительный анализ ПО"/>
      <sheetName val="уголь"/>
      <sheetName val="уголь расчет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">
          <cell r="D25">
            <v>5881.33284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Лист1"/>
    </sheetNames>
    <sheetDataSet>
      <sheetData sheetId="0">
        <row r="25">
          <cell r="C25">
            <v>3569180</v>
          </cell>
        </row>
        <row r="142">
          <cell r="C142">
            <v>12322371</v>
          </cell>
          <cell r="I142">
            <v>576325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Э_РСБУ_факт"/>
    </sheetNames>
    <sheetDataSet>
      <sheetData sheetId="0">
        <row r="86">
          <cell r="SK86">
            <v>12898.746000000001</v>
          </cell>
        </row>
        <row r="302">
          <cell r="SU302">
            <v>7991.3220699999993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СБУ_Управление "/>
    </sheetNames>
    <sheetDataSet>
      <sheetData sheetId="0">
        <row r="146">
          <cell r="SV146">
            <v>8758.1260205125564</v>
          </cell>
          <cell r="SW146">
            <v>614.16380948744245</v>
          </cell>
          <cell r="SX146">
            <v>138.72013000000001</v>
          </cell>
          <cell r="SY146">
            <v>17.339969999999997</v>
          </cell>
        </row>
        <row r="147">
          <cell r="SV147">
            <v>4503.605948547457</v>
          </cell>
          <cell r="SX147">
            <v>71.332790000000003</v>
          </cell>
          <cell r="SY147">
            <v>8.9165700000000001</v>
          </cell>
        </row>
        <row r="148">
          <cell r="SV148">
            <v>12.671425934702498</v>
          </cell>
          <cell r="SX148">
            <v>0.20072000000000001</v>
          </cell>
          <cell r="SY148">
            <v>2.5079999999999998E-2</v>
          </cell>
        </row>
        <row r="193">
          <cell r="SV193">
            <v>1224.7183636623427</v>
          </cell>
          <cell r="SX193">
            <v>19.398350000000001</v>
          </cell>
          <cell r="SY193">
            <v>2.4248099999999999</v>
          </cell>
        </row>
        <row r="494">
          <cell r="SV494">
            <v>-8758.1260205125564</v>
          </cell>
          <cell r="SW494">
            <v>-614.16380948744256</v>
          </cell>
          <cell r="SX494">
            <v>-138.72013000000001</v>
          </cell>
          <cell r="SY494">
            <v>-17.339969999999997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ТЭ"/>
      <sheetName val="Лист4"/>
      <sheetName val="Факт вода 2019"/>
      <sheetName val="Вода 2021"/>
      <sheetName val="Экономия воды 2019"/>
      <sheetName val="Сред.расход эл.эн"/>
      <sheetName val="Эл.эн 2021"/>
      <sheetName val="Кор-ка 2018"/>
      <sheetName val="Кор-ка % 2018"/>
      <sheetName val="Кор-ка КИП 2018"/>
      <sheetName val="Кор-ка 2019"/>
      <sheetName val="Кор-ка % 2019"/>
      <sheetName val="Кор-ка КИП 2019"/>
      <sheetName val="Кор-ка 2020"/>
      <sheetName val="Кор-ка % 2020"/>
      <sheetName val="Кор-ка КИП 2020"/>
      <sheetName val="Кор-ра 2021"/>
      <sheetName val="Кор-ка % 2021"/>
      <sheetName val="Кор-ка КИП 2021"/>
      <sheetName val="Лист5"/>
      <sheetName val="Лист6"/>
    </sheetNames>
    <sheetDataSet>
      <sheetData sheetId="0"/>
      <sheetData sheetId="1">
        <row r="282">
          <cell r="F282">
            <v>7628.041666666667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odProv">
    <tabColor rgb="FFFFCC99"/>
  </sheetPr>
  <dimension ref="A1"/>
  <sheetViews>
    <sheetView showGridLines="0" workbookViewId="0"/>
  </sheetViews>
  <sheetFormatPr defaultRowHeight="11.25"/>
  <cols>
    <col min="1" max="16384" width="9.140625" style="358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0" tint="-0.249977111117893"/>
  </sheetPr>
  <dimension ref="A1:U44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34" t="s">
        <v>244</v>
      </c>
      <c r="E5" s="834"/>
      <c r="F5" s="834"/>
      <c r="G5" s="834"/>
      <c r="H5" s="237"/>
    </row>
    <row r="6" spans="1:21" s="394" customFormat="1" ht="0.95" customHeight="1">
      <c r="A6" s="395"/>
      <c r="C6" s="710"/>
      <c r="D6" s="835"/>
      <c r="E6" s="835"/>
      <c r="F6" s="835"/>
      <c r="G6" s="835"/>
      <c r="H6" s="528"/>
    </row>
    <row r="7" spans="1:21" s="716" customFormat="1">
      <c r="D7" s="352"/>
      <c r="E7" s="317"/>
      <c r="F7" s="317"/>
      <c r="G7" s="317"/>
      <c r="U7" s="254"/>
    </row>
    <row r="8" spans="1:21" s="71" customFormat="1" hidden="1">
      <c r="C8" s="134">
        <v>22</v>
      </c>
      <c r="D8" s="836" t="s">
        <v>236</v>
      </c>
      <c r="E8" s="837"/>
      <c r="F8" s="837"/>
      <c r="G8" s="838"/>
      <c r="U8" s="259"/>
    </row>
    <row r="9" spans="1:21" ht="11.25" hidden="1" customHeight="1">
      <c r="D9" s="839" t="s">
        <v>225</v>
      </c>
      <c r="E9" s="839"/>
      <c r="F9" s="839"/>
      <c r="G9" s="840" t="s">
        <v>226</v>
      </c>
    </row>
    <row r="10" spans="1:21" ht="11.25" hidden="1" customHeight="1">
      <c r="A10" s="635" t="s">
        <v>459</v>
      </c>
      <c r="D10" s="733" t="s">
        <v>25</v>
      </c>
      <c r="E10" s="330"/>
      <c r="F10" s="331" t="s">
        <v>215</v>
      </c>
      <c r="G10" s="841"/>
    </row>
    <row r="11" spans="1:21" ht="12" hidden="1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 hidden="1">
      <c r="D12" s="730">
        <v>1</v>
      </c>
      <c r="E12" s="336" t="s">
        <v>245</v>
      </c>
      <c r="F12" s="354" t="str">
        <f>IF(form_up_date="","",form_up_date)</f>
        <v>12.04.2022</v>
      </c>
      <c r="G12" s="356" t="s">
        <v>246</v>
      </c>
    </row>
    <row r="13" spans="1:21" ht="45" hidden="1">
      <c r="D13" s="730" t="s">
        <v>257</v>
      </c>
      <c r="E13" s="336" t="s">
        <v>247</v>
      </c>
      <c r="F13" s="354" t="s">
        <v>3101</v>
      </c>
      <c r="G13" s="337" t="s">
        <v>318</v>
      </c>
    </row>
    <row r="14" spans="1:21" ht="22.5" hidden="1">
      <c r="D14" s="730" t="s">
        <v>258</v>
      </c>
      <c r="E14" s="336" t="s">
        <v>248</v>
      </c>
      <c r="F14" s="354" t="s">
        <v>767</v>
      </c>
      <c r="G14" s="356" t="s">
        <v>249</v>
      </c>
    </row>
    <row r="15" spans="1:21" ht="22.5" hidden="1">
      <c r="D15" s="730" t="s">
        <v>259</v>
      </c>
      <c r="E15" s="336" t="s">
        <v>250</v>
      </c>
      <c r="F15" s="355" t="s">
        <v>251</v>
      </c>
      <c r="G15" s="337"/>
    </row>
    <row r="16" spans="1:21" hidden="1">
      <c r="D16" s="335" t="str">
        <f>D15&amp;".1"</f>
        <v>4.1.1</v>
      </c>
      <c r="E16" s="338" t="s">
        <v>3</v>
      </c>
      <c r="F16" s="354" t="str">
        <f>IF(region_name="","",region_name)</f>
        <v>Иркутская область</v>
      </c>
      <c r="G16" s="356" t="s">
        <v>252</v>
      </c>
    </row>
    <row r="17" spans="1:21" ht="22.5" hidden="1">
      <c r="D17" s="730" t="s">
        <v>260</v>
      </c>
      <c r="E17" s="339" t="s">
        <v>253</v>
      </c>
      <c r="F17" s="354" t="s">
        <v>2786</v>
      </c>
      <c r="G17" s="357" t="s">
        <v>254</v>
      </c>
    </row>
    <row r="18" spans="1:21" ht="56.25" hidden="1">
      <c r="D18" s="730" t="s">
        <v>261</v>
      </c>
      <c r="E18" s="340" t="s">
        <v>255</v>
      </c>
      <c r="F18" s="354" t="s">
        <v>3102</v>
      </c>
      <c r="G18" s="347" t="s">
        <v>317</v>
      </c>
    </row>
    <row r="19" spans="1:21" s="716" customFormat="1" hidden="1">
      <c r="D19" s="352"/>
      <c r="E19" s="317"/>
      <c r="F19" s="317"/>
      <c r="G19" s="317"/>
      <c r="U19" s="254"/>
    </row>
    <row r="20" spans="1:21" s="71" customFormat="1" hidden="1">
      <c r="C20" s="134">
        <v>25</v>
      </c>
      <c r="D20" s="836" t="s">
        <v>236</v>
      </c>
      <c r="E20" s="837"/>
      <c r="F20" s="837"/>
      <c r="G20" s="838"/>
      <c r="U20" s="259"/>
    </row>
    <row r="21" spans="1:21" ht="11.25" hidden="1" customHeight="1">
      <c r="D21" s="839" t="s">
        <v>225</v>
      </c>
      <c r="E21" s="839"/>
      <c r="F21" s="839"/>
      <c r="G21" s="840" t="s">
        <v>226</v>
      </c>
    </row>
    <row r="22" spans="1:21" ht="11.25" hidden="1" customHeight="1">
      <c r="A22" s="635" t="s">
        <v>459</v>
      </c>
      <c r="D22" s="733" t="s">
        <v>25</v>
      </c>
      <c r="E22" s="330"/>
      <c r="F22" s="331" t="s">
        <v>215</v>
      </c>
      <c r="G22" s="841"/>
    </row>
    <row r="23" spans="1:21" ht="12" hidden="1" customHeight="1">
      <c r="D23" s="348" t="s">
        <v>26</v>
      </c>
      <c r="E23" s="332">
        <v>2</v>
      </c>
      <c r="F23" s="333">
        <v>3</v>
      </c>
      <c r="G23" s="334">
        <v>4</v>
      </c>
    </row>
    <row r="24" spans="1:21" hidden="1">
      <c r="D24" s="730">
        <v>1</v>
      </c>
      <c r="E24" s="336" t="s">
        <v>245</v>
      </c>
      <c r="F24" s="354" t="str">
        <f>IF(form_up_date="","",form_up_date)</f>
        <v>12.04.2022</v>
      </c>
      <c r="G24" s="356" t="s">
        <v>246</v>
      </c>
    </row>
    <row r="25" spans="1:21" ht="45" hidden="1">
      <c r="D25" s="730" t="s">
        <v>257</v>
      </c>
      <c r="E25" s="336" t="s">
        <v>247</v>
      </c>
      <c r="F25" s="354" t="s">
        <v>3101</v>
      </c>
      <c r="G25" s="337" t="s">
        <v>318</v>
      </c>
    </row>
    <row r="26" spans="1:21" ht="22.5" hidden="1">
      <c r="D26" s="730" t="s">
        <v>258</v>
      </c>
      <c r="E26" s="336" t="s">
        <v>248</v>
      </c>
      <c r="F26" s="354" t="s">
        <v>770</v>
      </c>
      <c r="G26" s="356" t="s">
        <v>249</v>
      </c>
    </row>
    <row r="27" spans="1:21" ht="22.5" hidden="1">
      <c r="D27" s="730" t="s">
        <v>259</v>
      </c>
      <c r="E27" s="336" t="s">
        <v>250</v>
      </c>
      <c r="F27" s="355" t="s">
        <v>251</v>
      </c>
      <c r="G27" s="337"/>
    </row>
    <row r="28" spans="1:21" hidden="1">
      <c r="D28" s="335" t="str">
        <f>D27&amp;".1"</f>
        <v>4.1.1</v>
      </c>
      <c r="E28" s="338" t="s">
        <v>3</v>
      </c>
      <c r="F28" s="354" t="str">
        <f>IF(region_name="","",region_name)</f>
        <v>Иркутская область</v>
      </c>
      <c r="G28" s="356" t="s">
        <v>252</v>
      </c>
    </row>
    <row r="29" spans="1:21" ht="22.5" hidden="1">
      <c r="D29" s="730" t="s">
        <v>260</v>
      </c>
      <c r="E29" s="339" t="s">
        <v>253</v>
      </c>
      <c r="F29" s="354" t="s">
        <v>2786</v>
      </c>
      <c r="G29" s="357" t="s">
        <v>254</v>
      </c>
    </row>
    <row r="30" spans="1:21" ht="56.25" hidden="1">
      <c r="D30" s="730" t="s">
        <v>261</v>
      </c>
      <c r="E30" s="340" t="s">
        <v>255</v>
      </c>
      <c r="F30" s="354" t="s">
        <v>3102</v>
      </c>
      <c r="G30" s="347" t="s">
        <v>317</v>
      </c>
    </row>
    <row r="31" spans="1:21" s="716" customFormat="1" hidden="1">
      <c r="D31" s="352"/>
      <c r="E31" s="317"/>
      <c r="F31" s="317"/>
      <c r="G31" s="317"/>
      <c r="U31" s="254"/>
    </row>
    <row r="32" spans="1:21" s="71" customFormat="1" hidden="1">
      <c r="C32" s="134">
        <v>28</v>
      </c>
      <c r="D32" s="836" t="s">
        <v>236</v>
      </c>
      <c r="E32" s="837"/>
      <c r="F32" s="837"/>
      <c r="G32" s="838"/>
      <c r="U32" s="259"/>
    </row>
    <row r="33" spans="1:7" ht="11.25" hidden="1" customHeight="1">
      <c r="D33" s="839" t="s">
        <v>225</v>
      </c>
      <c r="E33" s="839"/>
      <c r="F33" s="839"/>
      <c r="G33" s="840" t="s">
        <v>226</v>
      </c>
    </row>
    <row r="34" spans="1:7" ht="11.25" hidden="1" customHeight="1">
      <c r="A34" s="635" t="s">
        <v>459</v>
      </c>
      <c r="D34" s="733" t="s">
        <v>25</v>
      </c>
      <c r="E34" s="330"/>
      <c r="F34" s="331" t="s">
        <v>215</v>
      </c>
      <c r="G34" s="841"/>
    </row>
    <row r="35" spans="1:7" ht="12" hidden="1" customHeight="1">
      <c r="D35" s="348" t="s">
        <v>26</v>
      </c>
      <c r="E35" s="332">
        <v>2</v>
      </c>
      <c r="F35" s="333">
        <v>3</v>
      </c>
      <c r="G35" s="334">
        <v>4</v>
      </c>
    </row>
    <row r="36" spans="1:7" hidden="1">
      <c r="D36" s="730">
        <v>1</v>
      </c>
      <c r="E36" s="336" t="s">
        <v>245</v>
      </c>
      <c r="F36" s="354" t="str">
        <f>IF(form_up_date="","",form_up_date)</f>
        <v>12.04.2022</v>
      </c>
      <c r="G36" s="356" t="s">
        <v>246</v>
      </c>
    </row>
    <row r="37" spans="1:7" ht="45" hidden="1">
      <c r="D37" s="730" t="s">
        <v>257</v>
      </c>
      <c r="E37" s="336" t="s">
        <v>247</v>
      </c>
      <c r="F37" s="354" t="s">
        <v>3101</v>
      </c>
      <c r="G37" s="337" t="s">
        <v>318</v>
      </c>
    </row>
    <row r="38" spans="1:7" ht="22.5" hidden="1">
      <c r="D38" s="730" t="s">
        <v>258</v>
      </c>
      <c r="E38" s="336" t="s">
        <v>248</v>
      </c>
      <c r="F38" s="354" t="s">
        <v>771</v>
      </c>
      <c r="G38" s="356" t="s">
        <v>249</v>
      </c>
    </row>
    <row r="39" spans="1:7" ht="22.5" hidden="1">
      <c r="D39" s="730" t="s">
        <v>259</v>
      </c>
      <c r="E39" s="336" t="s">
        <v>250</v>
      </c>
      <c r="F39" s="355" t="s">
        <v>251</v>
      </c>
      <c r="G39" s="337"/>
    </row>
    <row r="40" spans="1:7" hidden="1">
      <c r="D40" s="335" t="str">
        <f>D39&amp;".1"</f>
        <v>4.1.1</v>
      </c>
      <c r="E40" s="338" t="s">
        <v>3</v>
      </c>
      <c r="F40" s="354" t="str">
        <f>IF(region_name="","",region_name)</f>
        <v>Иркутская область</v>
      </c>
      <c r="G40" s="356" t="s">
        <v>252</v>
      </c>
    </row>
    <row r="41" spans="1:7" ht="22.5" hidden="1">
      <c r="D41" s="730" t="s">
        <v>260</v>
      </c>
      <c r="E41" s="339" t="s">
        <v>253</v>
      </c>
      <c r="F41" s="354" t="s">
        <v>2786</v>
      </c>
      <c r="G41" s="357" t="s">
        <v>254</v>
      </c>
    </row>
    <row r="42" spans="1:7" ht="56.25" hidden="1">
      <c r="D42" s="730" t="s">
        <v>261</v>
      </c>
      <c r="E42" s="340" t="s">
        <v>255</v>
      </c>
      <c r="F42" s="354" t="s">
        <v>3102</v>
      </c>
      <c r="G42" s="347" t="s">
        <v>317</v>
      </c>
    </row>
    <row r="43" spans="1:7" hidden="1">
      <c r="D43" s="341"/>
      <c r="E43" s="342"/>
      <c r="F43" s="343"/>
      <c r="G43" s="344"/>
    </row>
    <row r="44" spans="1:7">
      <c r="D44" s="345"/>
      <c r="E44" s="833" t="s">
        <v>256</v>
      </c>
      <c r="F44" s="833"/>
      <c r="G44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12">
    <mergeCell ref="E44:F44"/>
    <mergeCell ref="D5:G5"/>
    <mergeCell ref="D6:G6"/>
    <mergeCell ref="D8:G8"/>
    <mergeCell ref="D9:F9"/>
    <mergeCell ref="G9:G10"/>
    <mergeCell ref="D20:G20"/>
    <mergeCell ref="D21:F21"/>
    <mergeCell ref="G21:G22"/>
    <mergeCell ref="D32:G32"/>
    <mergeCell ref="D33:F33"/>
    <mergeCell ref="G33:G3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43:G44" xr:uid="{00000000-0002-0000-0900-000000000000}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05"/>
  <dimension ref="A1:CE37"/>
  <sheetViews>
    <sheetView showGridLines="0" topLeftCell="C4" zoomScaleNormal="100" workbookViewId="0">
      <selection activeCell="E26" sqref="E26:R26"/>
    </sheetView>
  </sheetViews>
  <sheetFormatPr defaultRowHeight="11.25"/>
  <cols>
    <col min="1" max="1" width="14.7109375" style="396" hidden="1" customWidth="1"/>
    <col min="2" max="2" width="17" style="47" hidden="1" customWidth="1"/>
    <col min="3" max="3" width="3.7109375" style="33" customWidth="1"/>
    <col min="4" max="6" width="7.7109375" style="33" customWidth="1"/>
    <col min="7" max="7" width="29.7109375" style="33" customWidth="1"/>
    <col min="8" max="8" width="3.7109375" style="33" customWidth="1"/>
    <col min="9" max="9" width="5.42578125" style="33" customWidth="1"/>
    <col min="10" max="10" width="24.5703125" style="33" bestFit="1" customWidth="1"/>
    <col min="11" max="11" width="24.42578125" style="33" customWidth="1"/>
    <col min="12" max="12" width="3.7109375" style="33" customWidth="1"/>
    <col min="13" max="13" width="6.28515625" style="33" bestFit="1" customWidth="1"/>
    <col min="14" max="14" width="25.85546875" style="33" customWidth="1"/>
    <col min="15" max="18" width="18.7109375" style="33" customWidth="1"/>
    <col min="19" max="19" width="93.42578125" style="33" customWidth="1"/>
    <col min="20" max="20" width="10.5703125" style="33" customWidth="1"/>
    <col min="21" max="22" width="10.5703125" style="485" customWidth="1"/>
    <col min="23" max="23" width="10.5703125" style="397" customWidth="1"/>
    <col min="24" max="27" width="10.5703125" style="47" customWidth="1"/>
    <col min="28" max="16384" width="9.140625" style="33"/>
  </cols>
  <sheetData>
    <row r="1" spans="1:83" hidden="1"/>
    <row r="2" spans="1:83" hidden="1"/>
    <row r="3" spans="1:83" hidden="1"/>
    <row r="4" spans="1:83" ht="3" customHeight="1">
      <c r="C4" s="87"/>
      <c r="D4" s="87"/>
      <c r="E4" s="87"/>
      <c r="F4" s="87"/>
      <c r="G4" s="87"/>
      <c r="H4" s="87"/>
      <c r="I4" s="87"/>
      <c r="J4" s="87"/>
      <c r="K4" s="88"/>
      <c r="L4" s="88"/>
      <c r="M4" s="88"/>
    </row>
    <row r="5" spans="1:83" ht="26.1" customHeight="1">
      <c r="C5" s="87"/>
      <c r="D5" s="859" t="s">
        <v>687</v>
      </c>
      <c r="E5" s="860"/>
      <c r="F5" s="860"/>
      <c r="G5" s="860"/>
      <c r="H5" s="860"/>
      <c r="I5" s="860"/>
      <c r="J5" s="860"/>
      <c r="K5" s="861"/>
      <c r="L5" s="398"/>
      <c r="M5" s="398"/>
    </row>
    <row r="6" spans="1:83" ht="3" customHeight="1">
      <c r="C6" s="87"/>
      <c r="D6" s="87"/>
      <c r="E6" s="87"/>
      <c r="F6" s="87"/>
      <c r="G6" s="382"/>
      <c r="H6" s="382"/>
      <c r="I6" s="382"/>
      <c r="J6" s="382"/>
      <c r="K6" s="399"/>
      <c r="L6" s="399"/>
      <c r="M6" s="399"/>
    </row>
    <row r="7" spans="1:83" ht="18.75">
      <c r="D7" s="788" t="s">
        <v>225</v>
      </c>
      <c r="E7" s="788"/>
      <c r="F7" s="788"/>
      <c r="G7" s="788"/>
      <c r="H7" s="788"/>
      <c r="I7" s="788"/>
      <c r="J7" s="788"/>
      <c r="K7" s="788"/>
      <c r="L7" s="788"/>
      <c r="M7" s="788"/>
      <c r="N7" s="788"/>
      <c r="O7" s="788"/>
      <c r="P7" s="788"/>
      <c r="Q7" s="788"/>
      <c r="R7" s="788"/>
      <c r="S7" s="788" t="s">
        <v>226</v>
      </c>
      <c r="T7" s="458"/>
    </row>
    <row r="8" spans="1:83" ht="46.5" customHeight="1">
      <c r="D8" s="477" t="s">
        <v>25</v>
      </c>
      <c r="E8" s="788" t="s">
        <v>25</v>
      </c>
      <c r="F8" s="788"/>
      <c r="G8" s="477" t="s">
        <v>243</v>
      </c>
      <c r="H8" s="788" t="s">
        <v>25</v>
      </c>
      <c r="I8" s="788"/>
      <c r="J8" s="477" t="s">
        <v>334</v>
      </c>
      <c r="K8" s="477" t="s">
        <v>358</v>
      </c>
      <c r="L8" s="788" t="s">
        <v>25</v>
      </c>
      <c r="M8" s="788"/>
      <c r="N8" s="477" t="s">
        <v>359</v>
      </c>
      <c r="O8" s="477" t="s">
        <v>360</v>
      </c>
      <c r="P8" s="477" t="s">
        <v>361</v>
      </c>
      <c r="Q8" s="477" t="s">
        <v>460</v>
      </c>
      <c r="R8" s="477" t="s">
        <v>362</v>
      </c>
      <c r="S8" s="788"/>
      <c r="T8" s="458"/>
    </row>
    <row r="9" spans="1:83" ht="10.5" customHeight="1">
      <c r="D9" s="89" t="s">
        <v>26</v>
      </c>
      <c r="E9" s="89"/>
      <c r="F9" s="89" t="s">
        <v>0</v>
      </c>
      <c r="G9" s="89" t="s">
        <v>1</v>
      </c>
      <c r="H9" s="89"/>
      <c r="I9" s="89" t="s">
        <v>2</v>
      </c>
      <c r="J9" s="89" t="s">
        <v>12</v>
      </c>
      <c r="K9" s="89" t="s">
        <v>13</v>
      </c>
      <c r="L9" s="89"/>
      <c r="M9" s="89" t="s">
        <v>31</v>
      </c>
      <c r="N9" s="89" t="s">
        <v>32</v>
      </c>
      <c r="O9" s="89" t="s">
        <v>349</v>
      </c>
      <c r="P9" s="89" t="s">
        <v>350</v>
      </c>
      <c r="Q9" s="89" t="s">
        <v>351</v>
      </c>
      <c r="R9" s="89" t="s">
        <v>352</v>
      </c>
      <c r="S9" s="89" t="s">
        <v>353</v>
      </c>
      <c r="T9" s="458"/>
    </row>
    <row r="10" spans="1:83" s="87" customFormat="1" ht="18.75" hidden="1">
      <c r="A10" s="401"/>
      <c r="B10" s="14"/>
      <c r="D10" s="345"/>
      <c r="E10" s="345"/>
      <c r="F10" s="345"/>
      <c r="Q10" s="402"/>
      <c r="R10" s="403"/>
      <c r="T10" s="459"/>
      <c r="U10" s="547"/>
      <c r="V10" s="547"/>
      <c r="W10" s="404"/>
      <c r="X10" s="14"/>
      <c r="Y10" s="14"/>
      <c r="Z10" s="14"/>
      <c r="AA10" s="14"/>
    </row>
    <row r="11" spans="1:83" s="394" customFormat="1" ht="18.75" hidden="1">
      <c r="A11" s="405"/>
      <c r="B11" s="395"/>
      <c r="D11" s="406" t="s">
        <v>242</v>
      </c>
      <c r="E11" s="407"/>
      <c r="F11" s="407"/>
      <c r="G11" s="407"/>
      <c r="H11" s="407"/>
      <c r="I11" s="407"/>
      <c r="J11" s="407"/>
      <c r="K11" s="407"/>
      <c r="L11" s="407"/>
      <c r="M11" s="407"/>
      <c r="N11" s="407"/>
      <c r="O11" s="407"/>
      <c r="P11" s="407"/>
      <c r="Q11" s="407"/>
      <c r="R11" s="407"/>
      <c r="T11" s="458"/>
      <c r="U11" s="485"/>
      <c r="V11" s="485"/>
      <c r="W11" s="408"/>
      <c r="X11" s="395"/>
      <c r="Y11" s="395"/>
      <c r="Z11" s="395"/>
      <c r="AA11" s="395"/>
    </row>
    <row r="12" spans="1:83" s="71" customFormat="1" ht="90" hidden="1" customHeight="1">
      <c r="A12" s="529">
        <v>22</v>
      </c>
      <c r="B12" s="462"/>
      <c r="C12" s="462"/>
      <c r="D12" s="863" t="s">
        <v>26</v>
      </c>
      <c r="E12" s="864" t="s">
        <v>3098</v>
      </c>
      <c r="F12" s="865"/>
      <c r="G12" s="865"/>
      <c r="H12" s="865"/>
      <c r="I12" s="865"/>
      <c r="J12" s="865"/>
      <c r="K12" s="865"/>
      <c r="L12" s="865"/>
      <c r="M12" s="865"/>
      <c r="N12" s="865"/>
      <c r="O12" s="865"/>
      <c r="P12" s="865"/>
      <c r="Q12" s="865"/>
      <c r="R12" s="865"/>
      <c r="S12" s="747"/>
      <c r="T12" s="472"/>
      <c r="U12" s="472"/>
      <c r="V12" s="472"/>
      <c r="W12" s="471"/>
      <c r="X12" s="471"/>
      <c r="Y12" s="471"/>
      <c r="Z12" s="471"/>
      <c r="AA12" s="466"/>
      <c r="AB12" s="467"/>
      <c r="AC12" s="855"/>
      <c r="AD12" s="468"/>
      <c r="AE12" s="469" t="s">
        <v>141</v>
      </c>
      <c r="AF12" s="469"/>
      <c r="AG12" s="470" t="s">
        <v>453</v>
      </c>
      <c r="AH12" s="473">
        <v>3</v>
      </c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  <c r="BE12" s="472"/>
      <c r="BF12" s="472"/>
      <c r="BG12" s="472"/>
      <c r="BH12" s="472"/>
      <c r="BI12" s="472"/>
      <c r="BJ12" s="472"/>
      <c r="BK12" s="472"/>
      <c r="BL12" s="472"/>
      <c r="BM12" s="472"/>
      <c r="BN12" s="472"/>
      <c r="BO12" s="472"/>
      <c r="BP12" s="472"/>
      <c r="BQ12" s="472"/>
      <c r="BR12" s="472"/>
      <c r="BS12" s="472"/>
      <c r="BT12" s="472"/>
      <c r="BU12" s="472"/>
      <c r="BV12" s="471"/>
      <c r="BW12" s="471"/>
      <c r="BX12" s="471"/>
      <c r="BY12" s="471"/>
      <c r="BZ12" s="471"/>
      <c r="CA12" s="471"/>
      <c r="CB12" s="471"/>
      <c r="CC12" s="471"/>
      <c r="CD12" s="471"/>
      <c r="CE12" s="471"/>
    </row>
    <row r="13" spans="1:83" s="71" customFormat="1" ht="22.5" hidden="1">
      <c r="A13" s="435"/>
      <c r="B13" s="637"/>
      <c r="C13" s="475"/>
      <c r="D13" s="863"/>
      <c r="E13" s="856" t="s">
        <v>457</v>
      </c>
      <c r="F13" s="856"/>
      <c r="G13" s="856"/>
      <c r="H13" s="856"/>
      <c r="I13" s="856"/>
      <c r="J13" s="856"/>
      <c r="K13" s="856"/>
      <c r="L13" s="856"/>
      <c r="M13" s="856"/>
      <c r="N13" s="856"/>
      <c r="O13" s="856"/>
      <c r="P13" s="856"/>
      <c r="Q13" s="8">
        <f>SUMIF(T14:T15,"i",Q14:Q15)</f>
        <v>0</v>
      </c>
      <c r="R13" s="530"/>
      <c r="S13" s="732" t="s">
        <v>458</v>
      </c>
      <c r="T13" s="614" t="s">
        <v>367</v>
      </c>
      <c r="U13" s="857">
        <v>1</v>
      </c>
      <c r="V13" s="857" t="str">
        <f>INDEX(List01_flag_index_1,1,MATCH(A12,List01_NumberColumns,0))</f>
        <v>отсутствует</v>
      </c>
      <c r="W13" s="637"/>
      <c r="X13" s="637"/>
      <c r="Y13" s="637"/>
      <c r="Z13" s="637"/>
      <c r="AA13" s="484"/>
      <c r="AB13" s="637"/>
      <c r="AC13" s="855"/>
      <c r="AD13" s="468"/>
      <c r="AE13" s="637"/>
      <c r="AF13" s="637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4"/>
      <c r="BT13" s="484"/>
      <c r="BU13" s="484"/>
      <c r="BV13" s="637"/>
      <c r="BW13" s="637"/>
      <c r="BX13" s="637"/>
      <c r="BY13" s="637"/>
      <c r="BZ13" s="637"/>
      <c r="CA13" s="637"/>
      <c r="CB13" s="637"/>
      <c r="CC13" s="637"/>
      <c r="CD13" s="637"/>
      <c r="CE13" s="637"/>
    </row>
    <row r="14" spans="1:83" s="71" customFormat="1" ht="11.25" hidden="1" customHeight="1">
      <c r="A14" s="728"/>
      <c r="B14" s="484"/>
      <c r="C14" s="484"/>
      <c r="D14" s="863"/>
      <c r="E14" s="532"/>
      <c r="F14" s="532">
        <v>0</v>
      </c>
      <c r="G14" s="532"/>
      <c r="H14" s="532"/>
      <c r="I14" s="532"/>
      <c r="J14" s="532"/>
      <c r="K14" s="532"/>
      <c r="L14" s="532"/>
      <c r="M14" s="532"/>
      <c r="N14" s="532"/>
      <c r="O14" s="532"/>
      <c r="P14" s="532"/>
      <c r="Q14" s="532"/>
      <c r="R14" s="532"/>
      <c r="S14" s="557"/>
      <c r="T14" s="484"/>
      <c r="U14" s="857"/>
      <c r="V14" s="857"/>
      <c r="W14" s="484"/>
      <c r="X14" s="484"/>
      <c r="Y14" s="484"/>
      <c r="Z14" s="484"/>
      <c r="AA14" s="484"/>
      <c r="AB14" s="637"/>
      <c r="AC14" s="855"/>
      <c r="AD14" s="468"/>
      <c r="AE14" s="637"/>
      <c r="AF14" s="637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  <c r="BG14" s="484"/>
      <c r="BH14" s="484"/>
      <c r="BI14" s="484"/>
      <c r="BJ14" s="484"/>
      <c r="BK14" s="484"/>
      <c r="BL14" s="484"/>
      <c r="BM14" s="484"/>
      <c r="BN14" s="484"/>
      <c r="BO14" s="484"/>
      <c r="BP14" s="484"/>
      <c r="BQ14" s="484"/>
      <c r="BR14" s="484"/>
      <c r="BS14" s="484"/>
      <c r="BT14" s="484"/>
      <c r="BU14" s="484"/>
      <c r="BV14" s="484"/>
      <c r="BW14" s="484"/>
      <c r="BX14" s="484"/>
      <c r="BY14" s="484"/>
      <c r="BZ14" s="484"/>
      <c r="CA14" s="484"/>
      <c r="CB14" s="484"/>
      <c r="CC14" s="484"/>
      <c r="CD14" s="484"/>
      <c r="CE14" s="484"/>
    </row>
    <row r="15" spans="1:83" s="71" customFormat="1" hidden="1">
      <c r="A15" s="435"/>
      <c r="B15" s="637"/>
      <c r="C15" s="475"/>
      <c r="D15" s="863"/>
      <c r="E15" s="533" t="s">
        <v>141</v>
      </c>
      <c r="F15" s="534" t="s">
        <v>141</v>
      </c>
      <c r="G15" s="534" t="s">
        <v>141</v>
      </c>
      <c r="H15" s="535" t="s">
        <v>141</v>
      </c>
      <c r="I15" s="535"/>
      <c r="J15" s="535"/>
      <c r="K15" s="535"/>
      <c r="L15" s="535"/>
      <c r="M15" s="535"/>
      <c r="N15" s="535"/>
      <c r="O15" s="535"/>
      <c r="P15" s="535"/>
      <c r="Q15" s="535"/>
      <c r="R15" s="536"/>
      <c r="S15" s="558"/>
      <c r="T15" s="484"/>
      <c r="U15" s="857"/>
      <c r="V15" s="857"/>
      <c r="W15" s="637"/>
      <c r="X15" s="637"/>
      <c r="Y15" s="637"/>
      <c r="Z15" s="637"/>
      <c r="AA15" s="484"/>
      <c r="AB15" s="637"/>
      <c r="AC15" s="855"/>
      <c r="AD15" s="468"/>
      <c r="AE15" s="637"/>
      <c r="AF15" s="637"/>
      <c r="AG15" s="484"/>
      <c r="AH15" s="484"/>
      <c r="AI15" s="484"/>
      <c r="AJ15" s="484"/>
      <c r="AK15" s="484"/>
      <c r="AL15" s="484"/>
      <c r="AM15" s="484"/>
      <c r="AN15" s="484"/>
      <c r="AO15" s="484"/>
      <c r="AP15" s="484"/>
      <c r="AQ15" s="484"/>
      <c r="AR15" s="484"/>
      <c r="AS15" s="484"/>
      <c r="AT15" s="484"/>
      <c r="AU15" s="484"/>
      <c r="AV15" s="484"/>
      <c r="AW15" s="484"/>
      <c r="AX15" s="484"/>
      <c r="AY15" s="484"/>
      <c r="AZ15" s="484"/>
      <c r="BA15" s="484"/>
      <c r="BB15" s="484"/>
      <c r="BC15" s="484"/>
      <c r="BD15" s="484"/>
      <c r="BE15" s="484"/>
      <c r="BF15" s="484"/>
      <c r="BG15" s="484"/>
      <c r="BH15" s="484"/>
      <c r="BI15" s="484"/>
      <c r="BJ15" s="484"/>
      <c r="BK15" s="484"/>
      <c r="BL15" s="484"/>
      <c r="BM15" s="484"/>
      <c r="BN15" s="484"/>
      <c r="BO15" s="484"/>
      <c r="BP15" s="484"/>
      <c r="BQ15" s="484"/>
      <c r="BR15" s="484"/>
      <c r="BS15" s="484"/>
      <c r="BT15" s="484"/>
      <c r="BU15" s="484"/>
      <c r="BV15" s="637"/>
      <c r="BW15" s="637"/>
      <c r="BX15" s="637"/>
      <c r="BY15" s="637"/>
      <c r="BZ15" s="637"/>
      <c r="CA15" s="637"/>
      <c r="CB15" s="637"/>
      <c r="CC15" s="637"/>
      <c r="CD15" s="637"/>
      <c r="CE15" s="637"/>
    </row>
    <row r="16" spans="1:83" s="610" customFormat="1" ht="5.25" hidden="1">
      <c r="A16" s="728"/>
      <c r="B16" s="484"/>
      <c r="C16" s="602"/>
      <c r="D16" s="863"/>
      <c r="E16" s="858"/>
      <c r="F16" s="858"/>
      <c r="G16" s="858"/>
      <c r="H16" s="858"/>
      <c r="I16" s="858"/>
      <c r="J16" s="858"/>
      <c r="K16" s="858"/>
      <c r="L16" s="858"/>
      <c r="M16" s="858"/>
      <c r="N16" s="858"/>
      <c r="O16" s="858"/>
      <c r="P16" s="858"/>
      <c r="Q16" s="587"/>
      <c r="R16" s="601"/>
      <c r="S16" s="586"/>
      <c r="T16" s="614" t="s">
        <v>367</v>
      </c>
      <c r="U16" s="857">
        <v>2</v>
      </c>
      <c r="V16" s="857" t="str">
        <f>INDEX(List01_flag_index_2,1,MATCH(A12,List01_NumberColumns,0))</f>
        <v>отсутствует</v>
      </c>
      <c r="W16" s="484"/>
      <c r="X16" s="484"/>
      <c r="Y16" s="484"/>
      <c r="Z16" s="484"/>
      <c r="AA16" s="484"/>
      <c r="AB16" s="484"/>
      <c r="AC16" s="855"/>
      <c r="AD16" s="609"/>
      <c r="AE16" s="484"/>
      <c r="AF16" s="484"/>
      <c r="AG16" s="484"/>
      <c r="AH16" s="484"/>
      <c r="AI16" s="484"/>
      <c r="AJ16" s="484"/>
      <c r="AK16" s="484"/>
      <c r="AL16" s="484"/>
      <c r="AM16" s="484"/>
      <c r="AN16" s="484"/>
      <c r="AO16" s="484"/>
      <c r="AP16" s="484"/>
      <c r="AQ16" s="484"/>
      <c r="AR16" s="484"/>
      <c r="AS16" s="484"/>
      <c r="AT16" s="484"/>
      <c r="AU16" s="484"/>
      <c r="AV16" s="484"/>
      <c r="AW16" s="484"/>
      <c r="AX16" s="484"/>
      <c r="AY16" s="484"/>
      <c r="AZ16" s="484"/>
      <c r="BA16" s="484"/>
      <c r="BB16" s="484"/>
      <c r="BC16" s="484"/>
      <c r="BD16" s="484"/>
      <c r="BE16" s="484"/>
      <c r="BF16" s="484"/>
      <c r="BG16" s="484"/>
      <c r="BH16" s="484"/>
      <c r="BI16" s="484"/>
      <c r="BJ16" s="484"/>
      <c r="BK16" s="484"/>
      <c r="BL16" s="484"/>
      <c r="BM16" s="484"/>
      <c r="BN16" s="484"/>
      <c r="BO16" s="484"/>
      <c r="BP16" s="484"/>
      <c r="BQ16" s="484"/>
      <c r="BR16" s="484"/>
      <c r="BS16" s="484"/>
      <c r="BT16" s="484"/>
      <c r="BU16" s="484"/>
      <c r="BV16" s="484"/>
      <c r="BW16" s="484"/>
      <c r="BX16" s="484"/>
      <c r="BY16" s="484"/>
      <c r="BZ16" s="484"/>
      <c r="CA16" s="484"/>
      <c r="CB16" s="484"/>
      <c r="CC16" s="484"/>
      <c r="CD16" s="484"/>
      <c r="CE16" s="484"/>
    </row>
    <row r="17" spans="1:83" s="610" customFormat="1" ht="5.25" hidden="1">
      <c r="A17" s="728"/>
      <c r="B17" s="484"/>
      <c r="C17" s="484"/>
      <c r="D17" s="863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57"/>
      <c r="T17" s="484"/>
      <c r="U17" s="857"/>
      <c r="V17" s="857"/>
      <c r="W17" s="484"/>
      <c r="X17" s="484"/>
      <c r="Y17" s="484"/>
      <c r="Z17" s="484"/>
      <c r="AA17" s="484"/>
      <c r="AB17" s="484"/>
      <c r="AC17" s="855"/>
      <c r="AD17" s="609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  <c r="AW17" s="484"/>
      <c r="AX17" s="484"/>
      <c r="AY17" s="484"/>
      <c r="AZ17" s="484"/>
      <c r="BA17" s="484"/>
      <c r="BB17" s="484"/>
      <c r="BC17" s="484"/>
      <c r="BD17" s="484"/>
      <c r="BE17" s="484"/>
      <c r="BF17" s="484"/>
      <c r="BG17" s="484"/>
      <c r="BH17" s="484"/>
      <c r="BI17" s="484"/>
      <c r="BJ17" s="484"/>
      <c r="BK17" s="484"/>
      <c r="BL17" s="484"/>
      <c r="BM17" s="484"/>
      <c r="BN17" s="484"/>
      <c r="BO17" s="484"/>
      <c r="BP17" s="484"/>
      <c r="BQ17" s="484"/>
      <c r="BR17" s="484"/>
      <c r="BS17" s="484"/>
      <c r="BT17" s="484"/>
      <c r="BU17" s="484"/>
      <c r="BV17" s="484"/>
      <c r="BW17" s="484"/>
      <c r="BX17" s="484"/>
      <c r="BY17" s="484"/>
      <c r="BZ17" s="484"/>
      <c r="CA17" s="484"/>
      <c r="CB17" s="484"/>
      <c r="CC17" s="484"/>
      <c r="CD17" s="484"/>
      <c r="CE17" s="484"/>
    </row>
    <row r="18" spans="1:83" s="610" customFormat="1" ht="5.25" hidden="1">
      <c r="A18" s="728"/>
      <c r="B18" s="484"/>
      <c r="C18" s="602"/>
      <c r="D18" s="863"/>
      <c r="E18" s="650" t="s">
        <v>141</v>
      </c>
      <c r="F18" s="646" t="s">
        <v>141</v>
      </c>
      <c r="G18" s="646" t="s">
        <v>141</v>
      </c>
      <c r="H18" s="645" t="s">
        <v>141</v>
      </c>
      <c r="I18" s="645"/>
      <c r="J18" s="645"/>
      <c r="K18" s="645"/>
      <c r="L18" s="645"/>
      <c r="M18" s="645"/>
      <c r="N18" s="645"/>
      <c r="O18" s="645"/>
      <c r="P18" s="645"/>
      <c r="Q18" s="645"/>
      <c r="R18" s="647"/>
      <c r="S18" s="648"/>
      <c r="T18" s="484"/>
      <c r="U18" s="857"/>
      <c r="V18" s="857"/>
      <c r="W18" s="484"/>
      <c r="X18" s="484"/>
      <c r="Y18" s="484"/>
      <c r="Z18" s="484"/>
      <c r="AA18" s="484"/>
      <c r="AB18" s="484"/>
      <c r="AC18" s="855"/>
      <c r="AD18" s="609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  <c r="AQ18" s="484"/>
      <c r="AR18" s="484"/>
      <c r="AS18" s="484"/>
      <c r="AT18" s="484"/>
      <c r="AU18" s="484"/>
      <c r="AV18" s="484"/>
      <c r="AW18" s="484"/>
      <c r="AX18" s="484"/>
      <c r="AY18" s="484"/>
      <c r="AZ18" s="484"/>
      <c r="BA18" s="484"/>
      <c r="BB18" s="484"/>
      <c r="BC18" s="484"/>
      <c r="BD18" s="484"/>
      <c r="BE18" s="484"/>
      <c r="BF18" s="484"/>
      <c r="BG18" s="484"/>
      <c r="BH18" s="484"/>
      <c r="BI18" s="484"/>
      <c r="BJ18" s="484"/>
      <c r="BK18" s="484"/>
      <c r="BL18" s="484"/>
      <c r="BM18" s="484"/>
      <c r="BN18" s="484"/>
      <c r="BO18" s="484"/>
      <c r="BP18" s="484"/>
      <c r="BQ18" s="484"/>
      <c r="BR18" s="484"/>
      <c r="BS18" s="484"/>
      <c r="BT18" s="484"/>
      <c r="BU18" s="484"/>
      <c r="BV18" s="484"/>
      <c r="BW18" s="484"/>
      <c r="BX18" s="484"/>
      <c r="BY18" s="484"/>
      <c r="BZ18" s="484"/>
      <c r="CA18" s="484"/>
      <c r="CB18" s="484"/>
      <c r="CC18" s="484"/>
      <c r="CD18" s="484"/>
      <c r="CE18" s="484"/>
    </row>
    <row r="19" spans="1:83" s="71" customFormat="1" ht="90" hidden="1" customHeight="1">
      <c r="A19" s="529">
        <v>25</v>
      </c>
      <c r="B19" s="462"/>
      <c r="C19" s="462"/>
      <c r="D19" s="863" t="s">
        <v>0</v>
      </c>
      <c r="E19" s="864" t="s">
        <v>3099</v>
      </c>
      <c r="F19" s="865"/>
      <c r="G19" s="865"/>
      <c r="H19" s="865"/>
      <c r="I19" s="865"/>
      <c r="J19" s="865"/>
      <c r="K19" s="865"/>
      <c r="L19" s="865"/>
      <c r="M19" s="865"/>
      <c r="N19" s="865"/>
      <c r="O19" s="865"/>
      <c r="P19" s="865"/>
      <c r="Q19" s="865"/>
      <c r="R19" s="865"/>
      <c r="S19" s="747"/>
      <c r="T19" s="472"/>
      <c r="U19" s="472"/>
      <c r="V19" s="472"/>
      <c r="W19" s="471"/>
      <c r="X19" s="471"/>
      <c r="Y19" s="471"/>
      <c r="Z19" s="471"/>
      <c r="AA19" s="466"/>
      <c r="AB19" s="467"/>
      <c r="AC19" s="855"/>
      <c r="AD19" s="468"/>
      <c r="AE19" s="469" t="s">
        <v>141</v>
      </c>
      <c r="AF19" s="469"/>
      <c r="AG19" s="470" t="s">
        <v>453</v>
      </c>
      <c r="AH19" s="473">
        <v>3</v>
      </c>
      <c r="AI19" s="472"/>
      <c r="AJ19" s="472"/>
      <c r="AK19" s="472"/>
      <c r="AL19" s="472"/>
      <c r="AM19" s="472"/>
      <c r="AN19" s="472"/>
      <c r="AO19" s="472"/>
      <c r="AP19" s="472"/>
      <c r="AQ19" s="472"/>
      <c r="AR19" s="472"/>
      <c r="AS19" s="472"/>
      <c r="AT19" s="472"/>
      <c r="AU19" s="472"/>
      <c r="AV19" s="472"/>
      <c r="AW19" s="472"/>
      <c r="AX19" s="472"/>
      <c r="AY19" s="472"/>
      <c r="AZ19" s="472"/>
      <c r="BA19" s="472"/>
      <c r="BB19" s="472"/>
      <c r="BC19" s="472"/>
      <c r="BD19" s="472"/>
      <c r="BE19" s="472"/>
      <c r="BF19" s="472"/>
      <c r="BG19" s="472"/>
      <c r="BH19" s="472"/>
      <c r="BI19" s="472"/>
      <c r="BJ19" s="472"/>
      <c r="BK19" s="472"/>
      <c r="BL19" s="472"/>
      <c r="BM19" s="472"/>
      <c r="BN19" s="472"/>
      <c r="BO19" s="472"/>
      <c r="BP19" s="472"/>
      <c r="BQ19" s="472"/>
      <c r="BR19" s="472"/>
      <c r="BS19" s="472"/>
      <c r="BT19" s="472"/>
      <c r="BU19" s="472"/>
      <c r="BV19" s="471"/>
      <c r="BW19" s="471"/>
      <c r="BX19" s="471"/>
      <c r="BY19" s="471"/>
      <c r="BZ19" s="471"/>
      <c r="CA19" s="471"/>
      <c r="CB19" s="471"/>
      <c r="CC19" s="471"/>
      <c r="CD19" s="471"/>
      <c r="CE19" s="471"/>
    </row>
    <row r="20" spans="1:83" s="71" customFormat="1" ht="22.5" hidden="1">
      <c r="A20" s="435"/>
      <c r="B20" s="637"/>
      <c r="C20" s="475"/>
      <c r="D20" s="863"/>
      <c r="E20" s="856" t="s">
        <v>457</v>
      </c>
      <c r="F20" s="856"/>
      <c r="G20" s="856"/>
      <c r="H20" s="856"/>
      <c r="I20" s="856"/>
      <c r="J20" s="856"/>
      <c r="K20" s="856"/>
      <c r="L20" s="856"/>
      <c r="M20" s="856"/>
      <c r="N20" s="856"/>
      <c r="O20" s="856"/>
      <c r="P20" s="856"/>
      <c r="Q20" s="8">
        <f>SUMIF(T21:T22,"i",Q21:Q22)</f>
        <v>0</v>
      </c>
      <c r="R20" s="530"/>
      <c r="S20" s="732" t="s">
        <v>458</v>
      </c>
      <c r="T20" s="614" t="s">
        <v>367</v>
      </c>
      <c r="U20" s="857">
        <v>1</v>
      </c>
      <c r="V20" s="857" t="str">
        <f>INDEX(List01_flag_index_1,1,MATCH(A19,List01_NumberColumns,0))</f>
        <v>отсутствует</v>
      </c>
      <c r="W20" s="637"/>
      <c r="X20" s="637"/>
      <c r="Y20" s="637"/>
      <c r="Z20" s="637"/>
      <c r="AA20" s="484"/>
      <c r="AB20" s="637"/>
      <c r="AC20" s="855"/>
      <c r="AD20" s="468"/>
      <c r="AE20" s="637"/>
      <c r="AF20" s="637"/>
      <c r="AG20" s="484"/>
      <c r="AH20" s="484"/>
      <c r="AI20" s="484"/>
      <c r="AJ20" s="484"/>
      <c r="AK20" s="484"/>
      <c r="AL20" s="484"/>
      <c r="AM20" s="484"/>
      <c r="AN20" s="484"/>
      <c r="AO20" s="484"/>
      <c r="AP20" s="484"/>
      <c r="AQ20" s="484"/>
      <c r="AR20" s="484"/>
      <c r="AS20" s="484"/>
      <c r="AT20" s="484"/>
      <c r="AU20" s="484"/>
      <c r="AV20" s="484"/>
      <c r="AW20" s="484"/>
      <c r="AX20" s="484"/>
      <c r="AY20" s="484"/>
      <c r="AZ20" s="484"/>
      <c r="BA20" s="484"/>
      <c r="BB20" s="484"/>
      <c r="BC20" s="484"/>
      <c r="BD20" s="484"/>
      <c r="BE20" s="484"/>
      <c r="BF20" s="484"/>
      <c r="BG20" s="484"/>
      <c r="BH20" s="484"/>
      <c r="BI20" s="484"/>
      <c r="BJ20" s="484"/>
      <c r="BK20" s="484"/>
      <c r="BL20" s="484"/>
      <c r="BM20" s="484"/>
      <c r="BN20" s="484"/>
      <c r="BO20" s="484"/>
      <c r="BP20" s="484"/>
      <c r="BQ20" s="484"/>
      <c r="BR20" s="484"/>
      <c r="BS20" s="484"/>
      <c r="BT20" s="484"/>
      <c r="BU20" s="484"/>
      <c r="BV20" s="637"/>
      <c r="BW20" s="637"/>
      <c r="BX20" s="637"/>
      <c r="BY20" s="637"/>
      <c r="BZ20" s="637"/>
      <c r="CA20" s="637"/>
      <c r="CB20" s="637"/>
      <c r="CC20" s="637"/>
      <c r="CD20" s="637"/>
      <c r="CE20" s="637"/>
    </row>
    <row r="21" spans="1:83" s="71" customFormat="1" ht="11.25" hidden="1" customHeight="1">
      <c r="A21" s="728"/>
      <c r="B21" s="484"/>
      <c r="C21" s="484"/>
      <c r="D21" s="863"/>
      <c r="E21" s="532"/>
      <c r="F21" s="532">
        <v>0</v>
      </c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57"/>
      <c r="T21" s="484"/>
      <c r="U21" s="857"/>
      <c r="V21" s="857"/>
      <c r="W21" s="484"/>
      <c r="X21" s="484"/>
      <c r="Y21" s="484"/>
      <c r="Z21" s="484"/>
      <c r="AA21" s="484"/>
      <c r="AB21" s="637"/>
      <c r="AC21" s="855"/>
      <c r="AD21" s="468"/>
      <c r="AE21" s="637"/>
      <c r="AF21" s="637"/>
      <c r="AG21" s="484"/>
      <c r="AH21" s="484"/>
      <c r="AI21" s="484"/>
      <c r="AJ21" s="484"/>
      <c r="AK21" s="484"/>
      <c r="AL21" s="484"/>
      <c r="AM21" s="484"/>
      <c r="AN21" s="484"/>
      <c r="AO21" s="484"/>
      <c r="AP21" s="484"/>
      <c r="AQ21" s="484"/>
      <c r="AR21" s="484"/>
      <c r="AS21" s="484"/>
      <c r="AT21" s="484"/>
      <c r="AU21" s="484"/>
      <c r="AV21" s="484"/>
      <c r="AW21" s="484"/>
      <c r="AX21" s="484"/>
      <c r="AY21" s="484"/>
      <c r="AZ21" s="484"/>
      <c r="BA21" s="484"/>
      <c r="BB21" s="484"/>
      <c r="BC21" s="484"/>
      <c r="BD21" s="484"/>
      <c r="BE21" s="484"/>
      <c r="BF21" s="484"/>
      <c r="BG21" s="484"/>
      <c r="BH21" s="484"/>
      <c r="BI21" s="484"/>
      <c r="BJ21" s="484"/>
      <c r="BK21" s="484"/>
      <c r="BL21" s="484"/>
      <c r="BM21" s="484"/>
      <c r="BN21" s="484"/>
      <c r="BO21" s="484"/>
      <c r="BP21" s="484"/>
      <c r="BQ21" s="484"/>
      <c r="BR21" s="484"/>
      <c r="BS21" s="484"/>
      <c r="BT21" s="484"/>
      <c r="BU21" s="484"/>
      <c r="BV21" s="484"/>
      <c r="BW21" s="484"/>
      <c r="BX21" s="484"/>
      <c r="BY21" s="484"/>
      <c r="BZ21" s="484"/>
      <c r="CA21" s="484"/>
      <c r="CB21" s="484"/>
      <c r="CC21" s="484"/>
      <c r="CD21" s="484"/>
      <c r="CE21" s="484"/>
    </row>
    <row r="22" spans="1:83" s="71" customFormat="1" hidden="1">
      <c r="A22" s="435"/>
      <c r="B22" s="637"/>
      <c r="C22" s="475"/>
      <c r="D22" s="863"/>
      <c r="E22" s="533" t="s">
        <v>141</v>
      </c>
      <c r="F22" s="534" t="s">
        <v>141</v>
      </c>
      <c r="G22" s="534" t="s">
        <v>141</v>
      </c>
      <c r="H22" s="535" t="s">
        <v>141</v>
      </c>
      <c r="I22" s="535"/>
      <c r="J22" s="535"/>
      <c r="K22" s="535"/>
      <c r="L22" s="535"/>
      <c r="M22" s="535"/>
      <c r="N22" s="535"/>
      <c r="O22" s="535"/>
      <c r="P22" s="535"/>
      <c r="Q22" s="535"/>
      <c r="R22" s="536"/>
      <c r="S22" s="558"/>
      <c r="T22" s="484"/>
      <c r="U22" s="857"/>
      <c r="V22" s="857"/>
      <c r="W22" s="637"/>
      <c r="X22" s="637"/>
      <c r="Y22" s="637"/>
      <c r="Z22" s="637"/>
      <c r="AA22" s="484"/>
      <c r="AB22" s="637"/>
      <c r="AC22" s="855"/>
      <c r="AD22" s="468"/>
      <c r="AE22" s="637"/>
      <c r="AF22" s="637"/>
      <c r="AG22" s="484"/>
      <c r="AH22" s="484"/>
      <c r="AI22" s="484"/>
      <c r="AJ22" s="484"/>
      <c r="AK22" s="484"/>
      <c r="AL22" s="484"/>
      <c r="AM22" s="484"/>
      <c r="AN22" s="484"/>
      <c r="AO22" s="484"/>
      <c r="AP22" s="484"/>
      <c r="AQ22" s="484"/>
      <c r="AR22" s="484"/>
      <c r="AS22" s="484"/>
      <c r="AT22" s="484"/>
      <c r="AU22" s="484"/>
      <c r="AV22" s="484"/>
      <c r="AW22" s="484"/>
      <c r="AX22" s="484"/>
      <c r="AY22" s="484"/>
      <c r="AZ22" s="484"/>
      <c r="BA22" s="484"/>
      <c r="BB22" s="484"/>
      <c r="BC22" s="484"/>
      <c r="BD22" s="484"/>
      <c r="BE22" s="484"/>
      <c r="BF22" s="484"/>
      <c r="BG22" s="484"/>
      <c r="BH22" s="484"/>
      <c r="BI22" s="484"/>
      <c r="BJ22" s="484"/>
      <c r="BK22" s="484"/>
      <c r="BL22" s="484"/>
      <c r="BM22" s="484"/>
      <c r="BN22" s="484"/>
      <c r="BO22" s="484"/>
      <c r="BP22" s="484"/>
      <c r="BQ22" s="484"/>
      <c r="BR22" s="484"/>
      <c r="BS22" s="484"/>
      <c r="BT22" s="484"/>
      <c r="BU22" s="484"/>
      <c r="BV22" s="637"/>
      <c r="BW22" s="637"/>
      <c r="BX22" s="637"/>
      <c r="BY22" s="637"/>
      <c r="BZ22" s="637"/>
      <c r="CA22" s="637"/>
      <c r="CB22" s="637"/>
      <c r="CC22" s="637"/>
      <c r="CD22" s="637"/>
      <c r="CE22" s="637"/>
    </row>
    <row r="23" spans="1:83" s="610" customFormat="1" ht="5.25" hidden="1">
      <c r="A23" s="728"/>
      <c r="B23" s="484"/>
      <c r="C23" s="602"/>
      <c r="D23" s="863"/>
      <c r="E23" s="858"/>
      <c r="F23" s="858"/>
      <c r="G23" s="858"/>
      <c r="H23" s="858"/>
      <c r="I23" s="858"/>
      <c r="J23" s="858"/>
      <c r="K23" s="858"/>
      <c r="L23" s="858"/>
      <c r="M23" s="858"/>
      <c r="N23" s="858"/>
      <c r="O23" s="858"/>
      <c r="P23" s="858"/>
      <c r="Q23" s="587"/>
      <c r="R23" s="601"/>
      <c r="S23" s="586"/>
      <c r="T23" s="614" t="s">
        <v>367</v>
      </c>
      <c r="U23" s="857">
        <v>2</v>
      </c>
      <c r="V23" s="857" t="str">
        <f>INDEX(List01_flag_index_2,1,MATCH(A19,List01_NumberColumns,0))</f>
        <v>отсутствует</v>
      </c>
      <c r="W23" s="484"/>
      <c r="X23" s="484"/>
      <c r="Y23" s="484"/>
      <c r="Z23" s="484"/>
      <c r="AA23" s="484"/>
      <c r="AB23" s="484"/>
      <c r="AC23" s="855"/>
      <c r="AD23" s="609"/>
      <c r="AE23" s="484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4"/>
      <c r="BR23" s="484"/>
      <c r="BS23" s="484"/>
      <c r="BT23" s="484"/>
      <c r="BU23" s="484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</row>
    <row r="24" spans="1:83" s="610" customFormat="1" ht="5.25" hidden="1">
      <c r="A24" s="728"/>
      <c r="B24" s="484"/>
      <c r="C24" s="484"/>
      <c r="D24" s="863"/>
      <c r="E24" s="532"/>
      <c r="F24" s="532"/>
      <c r="G24" s="532"/>
      <c r="H24" s="532"/>
      <c r="I24" s="532"/>
      <c r="J24" s="532"/>
      <c r="K24" s="532"/>
      <c r="L24" s="532"/>
      <c r="M24" s="532"/>
      <c r="N24" s="532"/>
      <c r="O24" s="532"/>
      <c r="P24" s="532"/>
      <c r="Q24" s="532"/>
      <c r="R24" s="532"/>
      <c r="S24" s="557"/>
      <c r="T24" s="484"/>
      <c r="U24" s="857"/>
      <c r="V24" s="857"/>
      <c r="W24" s="484"/>
      <c r="X24" s="484"/>
      <c r="Y24" s="484"/>
      <c r="Z24" s="484"/>
      <c r="AA24" s="484"/>
      <c r="AB24" s="484"/>
      <c r="AC24" s="855"/>
      <c r="AD24" s="609"/>
      <c r="AE24" s="484"/>
      <c r="AF24" s="484"/>
      <c r="AG24" s="484"/>
      <c r="AH24" s="484"/>
      <c r="AI24" s="484"/>
      <c r="AJ24" s="484"/>
      <c r="AK24" s="484"/>
      <c r="AL24" s="484"/>
      <c r="AM24" s="484"/>
      <c r="AN24" s="484"/>
      <c r="AO24" s="484"/>
      <c r="AP24" s="484"/>
      <c r="AQ24" s="484"/>
      <c r="AR24" s="484"/>
      <c r="AS24" s="484"/>
      <c r="AT24" s="484"/>
      <c r="AU24" s="484"/>
      <c r="AV24" s="484"/>
      <c r="AW24" s="484"/>
      <c r="AX24" s="484"/>
      <c r="AY24" s="484"/>
      <c r="AZ24" s="484"/>
      <c r="BA24" s="484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4"/>
      <c r="BU24" s="484"/>
      <c r="BV24" s="484"/>
      <c r="BW24" s="484"/>
      <c r="BX24" s="484"/>
      <c r="BY24" s="484"/>
      <c r="BZ24" s="484"/>
      <c r="CA24" s="484"/>
      <c r="CB24" s="484"/>
      <c r="CC24" s="484"/>
      <c r="CD24" s="484"/>
      <c r="CE24" s="484"/>
    </row>
    <row r="25" spans="1:83" s="610" customFormat="1" ht="5.25" hidden="1">
      <c r="A25" s="728"/>
      <c r="B25" s="484"/>
      <c r="C25" s="602"/>
      <c r="D25" s="863"/>
      <c r="E25" s="650" t="s">
        <v>141</v>
      </c>
      <c r="F25" s="646" t="s">
        <v>141</v>
      </c>
      <c r="G25" s="646" t="s">
        <v>141</v>
      </c>
      <c r="H25" s="645" t="s">
        <v>141</v>
      </c>
      <c r="I25" s="645"/>
      <c r="J25" s="645"/>
      <c r="K25" s="645"/>
      <c r="L25" s="645"/>
      <c r="M25" s="645"/>
      <c r="N25" s="645"/>
      <c r="O25" s="645"/>
      <c r="P25" s="645"/>
      <c r="Q25" s="645"/>
      <c r="R25" s="647"/>
      <c r="S25" s="648"/>
      <c r="T25" s="484"/>
      <c r="U25" s="857"/>
      <c r="V25" s="857"/>
      <c r="W25" s="484"/>
      <c r="X25" s="484"/>
      <c r="Y25" s="484"/>
      <c r="Z25" s="484"/>
      <c r="AA25" s="484"/>
      <c r="AB25" s="484"/>
      <c r="AC25" s="855"/>
      <c r="AD25" s="609"/>
      <c r="AE25" s="484"/>
      <c r="AF25" s="484"/>
      <c r="AG25" s="484"/>
      <c r="AH25" s="484"/>
      <c r="AI25" s="484"/>
      <c r="AJ25" s="484"/>
      <c r="AK25" s="484"/>
      <c r="AL25" s="484"/>
      <c r="AM25" s="484"/>
      <c r="AN25" s="484"/>
      <c r="AO25" s="484"/>
      <c r="AP25" s="484"/>
      <c r="AQ25" s="484"/>
      <c r="AR25" s="484"/>
      <c r="AS25" s="484"/>
      <c r="AT25" s="484"/>
      <c r="AU25" s="484"/>
      <c r="AV25" s="484"/>
      <c r="AW25" s="484"/>
      <c r="AX25" s="484"/>
      <c r="AY25" s="484"/>
      <c r="AZ25" s="484"/>
      <c r="BA25" s="484"/>
      <c r="BB25" s="484"/>
      <c r="BC25" s="484"/>
      <c r="BD25" s="484"/>
      <c r="BE25" s="484"/>
      <c r="BF25" s="484"/>
      <c r="BG25" s="484"/>
      <c r="BH25" s="484"/>
      <c r="BI25" s="484"/>
      <c r="BJ25" s="484"/>
      <c r="BK25" s="484"/>
      <c r="BL25" s="484"/>
      <c r="BM25" s="484"/>
      <c r="BN25" s="484"/>
      <c r="BO25" s="484"/>
      <c r="BP25" s="484"/>
      <c r="BQ25" s="484"/>
      <c r="BR25" s="484"/>
      <c r="BS25" s="484"/>
      <c r="BT25" s="484"/>
      <c r="BU25" s="484"/>
      <c r="BV25" s="484"/>
      <c r="BW25" s="484"/>
      <c r="BX25" s="484"/>
      <c r="BY25" s="484"/>
      <c r="BZ25" s="484"/>
      <c r="CA25" s="484"/>
      <c r="CB25" s="484"/>
      <c r="CC25" s="484"/>
      <c r="CD25" s="484"/>
      <c r="CE25" s="484"/>
    </row>
    <row r="26" spans="1:83" s="71" customFormat="1" ht="90" hidden="1" customHeight="1">
      <c r="A26" s="529">
        <v>28</v>
      </c>
      <c r="B26" s="462"/>
      <c r="C26" s="462"/>
      <c r="D26" s="863" t="s">
        <v>1</v>
      </c>
      <c r="E26" s="864" t="s">
        <v>3100</v>
      </c>
      <c r="F26" s="865"/>
      <c r="G26" s="865"/>
      <c r="H26" s="865"/>
      <c r="I26" s="865"/>
      <c r="J26" s="865"/>
      <c r="K26" s="865"/>
      <c r="L26" s="865"/>
      <c r="M26" s="865"/>
      <c r="N26" s="865"/>
      <c r="O26" s="865"/>
      <c r="P26" s="865"/>
      <c r="Q26" s="865"/>
      <c r="R26" s="865"/>
      <c r="S26" s="747"/>
      <c r="T26" s="472"/>
      <c r="U26" s="472"/>
      <c r="V26" s="472"/>
      <c r="W26" s="471"/>
      <c r="X26" s="471"/>
      <c r="Y26" s="471"/>
      <c r="Z26" s="471"/>
      <c r="AA26" s="466"/>
      <c r="AB26" s="467"/>
      <c r="AC26" s="855"/>
      <c r="AD26" s="468"/>
      <c r="AE26" s="469" t="s">
        <v>141</v>
      </c>
      <c r="AF26" s="469"/>
      <c r="AG26" s="470" t="s">
        <v>453</v>
      </c>
      <c r="AH26" s="473">
        <v>3</v>
      </c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472"/>
      <c r="BG26" s="472"/>
      <c r="BH26" s="472"/>
      <c r="BI26" s="472"/>
      <c r="BJ26" s="472"/>
      <c r="BK26" s="472"/>
      <c r="BL26" s="472"/>
      <c r="BM26" s="472"/>
      <c r="BN26" s="472"/>
      <c r="BO26" s="472"/>
      <c r="BP26" s="472"/>
      <c r="BQ26" s="472"/>
      <c r="BR26" s="472"/>
      <c r="BS26" s="472"/>
      <c r="BT26" s="472"/>
      <c r="BU26" s="472"/>
      <c r="BV26" s="471"/>
      <c r="BW26" s="471"/>
      <c r="BX26" s="471"/>
      <c r="BY26" s="471"/>
      <c r="BZ26" s="471"/>
      <c r="CA26" s="471"/>
      <c r="CB26" s="471"/>
      <c r="CC26" s="471"/>
      <c r="CD26" s="471"/>
      <c r="CE26" s="471"/>
    </row>
    <row r="27" spans="1:83" s="71" customFormat="1" ht="22.5" hidden="1">
      <c r="A27" s="435"/>
      <c r="B27" s="637"/>
      <c r="C27" s="475"/>
      <c r="D27" s="863"/>
      <c r="E27" s="856" t="s">
        <v>457</v>
      </c>
      <c r="F27" s="856"/>
      <c r="G27" s="856"/>
      <c r="H27" s="856"/>
      <c r="I27" s="856"/>
      <c r="J27" s="856"/>
      <c r="K27" s="856"/>
      <c r="L27" s="856"/>
      <c r="M27" s="856"/>
      <c r="N27" s="856"/>
      <c r="O27" s="856"/>
      <c r="P27" s="856"/>
      <c r="Q27" s="8">
        <f>SUMIF(T28:T29,"i",Q28:Q29)</f>
        <v>0</v>
      </c>
      <c r="R27" s="530"/>
      <c r="S27" s="732" t="s">
        <v>458</v>
      </c>
      <c r="T27" s="614" t="s">
        <v>367</v>
      </c>
      <c r="U27" s="857">
        <v>1</v>
      </c>
      <c r="V27" s="857" t="str">
        <f>INDEX(List01_flag_index_1,1,MATCH(A26,List01_NumberColumns,0))</f>
        <v>отсутствует</v>
      </c>
      <c r="W27" s="637"/>
      <c r="X27" s="637"/>
      <c r="Y27" s="637"/>
      <c r="Z27" s="637"/>
      <c r="AA27" s="484"/>
      <c r="AB27" s="637"/>
      <c r="AC27" s="855"/>
      <c r="AD27" s="468"/>
      <c r="AE27" s="637"/>
      <c r="AF27" s="637"/>
      <c r="AG27" s="484"/>
      <c r="AH27" s="484"/>
      <c r="AI27" s="484"/>
      <c r="AJ27" s="484"/>
      <c r="AK27" s="484"/>
      <c r="AL27" s="484"/>
      <c r="AM27" s="484"/>
      <c r="AN27" s="484"/>
      <c r="AO27" s="484"/>
      <c r="AP27" s="484"/>
      <c r="AQ27" s="484"/>
      <c r="AR27" s="484"/>
      <c r="AS27" s="484"/>
      <c r="AT27" s="484"/>
      <c r="AU27" s="484"/>
      <c r="AV27" s="484"/>
      <c r="AW27" s="484"/>
      <c r="AX27" s="484"/>
      <c r="AY27" s="484"/>
      <c r="AZ27" s="484"/>
      <c r="BA27" s="484"/>
      <c r="BB27" s="484"/>
      <c r="BC27" s="484"/>
      <c r="BD27" s="484"/>
      <c r="BE27" s="484"/>
      <c r="BF27" s="484"/>
      <c r="BG27" s="484"/>
      <c r="BH27" s="484"/>
      <c r="BI27" s="484"/>
      <c r="BJ27" s="484"/>
      <c r="BK27" s="484"/>
      <c r="BL27" s="484"/>
      <c r="BM27" s="484"/>
      <c r="BN27" s="484"/>
      <c r="BO27" s="484"/>
      <c r="BP27" s="484"/>
      <c r="BQ27" s="484"/>
      <c r="BR27" s="484"/>
      <c r="BS27" s="484"/>
      <c r="BT27" s="484"/>
      <c r="BU27" s="484"/>
      <c r="BV27" s="637"/>
      <c r="BW27" s="637"/>
      <c r="BX27" s="637"/>
      <c r="BY27" s="637"/>
      <c r="BZ27" s="637"/>
      <c r="CA27" s="637"/>
      <c r="CB27" s="637"/>
      <c r="CC27" s="637"/>
      <c r="CD27" s="637"/>
      <c r="CE27" s="637"/>
    </row>
    <row r="28" spans="1:83" s="71" customFormat="1" ht="11.25" hidden="1" customHeight="1">
      <c r="A28" s="728"/>
      <c r="B28" s="484"/>
      <c r="C28" s="484"/>
      <c r="D28" s="863"/>
      <c r="E28" s="532"/>
      <c r="F28" s="532">
        <v>0</v>
      </c>
      <c r="G28" s="532"/>
      <c r="H28" s="532"/>
      <c r="I28" s="532"/>
      <c r="J28" s="532"/>
      <c r="K28" s="532"/>
      <c r="L28" s="532"/>
      <c r="M28" s="532"/>
      <c r="N28" s="532"/>
      <c r="O28" s="532"/>
      <c r="P28" s="532"/>
      <c r="Q28" s="532"/>
      <c r="R28" s="532"/>
      <c r="S28" s="557"/>
      <c r="T28" s="484"/>
      <c r="U28" s="857"/>
      <c r="V28" s="857"/>
      <c r="W28" s="484"/>
      <c r="X28" s="484"/>
      <c r="Y28" s="484"/>
      <c r="Z28" s="484"/>
      <c r="AA28" s="484"/>
      <c r="AB28" s="637"/>
      <c r="AC28" s="855"/>
      <c r="AD28" s="468"/>
      <c r="AE28" s="637"/>
      <c r="AF28" s="637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84"/>
      <c r="AU28" s="484"/>
      <c r="AV28" s="484"/>
      <c r="AW28" s="484"/>
      <c r="AX28" s="484"/>
      <c r="AY28" s="484"/>
      <c r="AZ28" s="484"/>
      <c r="BA28" s="484"/>
      <c r="BB28" s="484"/>
      <c r="BC28" s="484"/>
      <c r="BD28" s="484"/>
      <c r="BE28" s="484"/>
      <c r="BF28" s="484"/>
      <c r="BG28" s="484"/>
      <c r="BH28" s="484"/>
      <c r="BI28" s="484"/>
      <c r="BJ28" s="484"/>
      <c r="BK28" s="484"/>
      <c r="BL28" s="484"/>
      <c r="BM28" s="484"/>
      <c r="BN28" s="484"/>
      <c r="BO28" s="484"/>
      <c r="BP28" s="484"/>
      <c r="BQ28" s="484"/>
      <c r="BR28" s="484"/>
      <c r="BS28" s="484"/>
      <c r="BT28" s="484"/>
      <c r="BU28" s="484"/>
      <c r="BV28" s="484"/>
      <c r="BW28" s="484"/>
      <c r="BX28" s="484"/>
      <c r="BY28" s="484"/>
      <c r="BZ28" s="484"/>
      <c r="CA28" s="484"/>
      <c r="CB28" s="484"/>
      <c r="CC28" s="484"/>
      <c r="CD28" s="484"/>
      <c r="CE28" s="484"/>
    </row>
    <row r="29" spans="1:83" s="71" customFormat="1" hidden="1">
      <c r="A29" s="435"/>
      <c r="B29" s="637"/>
      <c r="C29" s="475"/>
      <c r="D29" s="863"/>
      <c r="E29" s="533" t="s">
        <v>141</v>
      </c>
      <c r="F29" s="534" t="s">
        <v>141</v>
      </c>
      <c r="G29" s="534" t="s">
        <v>141</v>
      </c>
      <c r="H29" s="535" t="s">
        <v>141</v>
      </c>
      <c r="I29" s="535"/>
      <c r="J29" s="535"/>
      <c r="K29" s="535"/>
      <c r="L29" s="535"/>
      <c r="M29" s="535"/>
      <c r="N29" s="535"/>
      <c r="O29" s="535"/>
      <c r="P29" s="535"/>
      <c r="Q29" s="535"/>
      <c r="R29" s="536"/>
      <c r="S29" s="558"/>
      <c r="T29" s="484"/>
      <c r="U29" s="857"/>
      <c r="V29" s="857"/>
      <c r="W29" s="637"/>
      <c r="X29" s="637"/>
      <c r="Y29" s="637"/>
      <c r="Z29" s="637"/>
      <c r="AA29" s="484"/>
      <c r="AB29" s="637"/>
      <c r="AC29" s="855"/>
      <c r="AD29" s="468"/>
      <c r="AE29" s="637"/>
      <c r="AF29" s="637"/>
      <c r="AG29" s="484"/>
      <c r="AH29" s="484"/>
      <c r="AI29" s="484"/>
      <c r="AJ29" s="484"/>
      <c r="AK29" s="484"/>
      <c r="AL29" s="484"/>
      <c r="AM29" s="484"/>
      <c r="AN29" s="484"/>
      <c r="AO29" s="484"/>
      <c r="AP29" s="484"/>
      <c r="AQ29" s="484"/>
      <c r="AR29" s="484"/>
      <c r="AS29" s="484"/>
      <c r="AT29" s="484"/>
      <c r="AU29" s="484"/>
      <c r="AV29" s="484"/>
      <c r="AW29" s="484"/>
      <c r="AX29" s="484"/>
      <c r="AY29" s="484"/>
      <c r="AZ29" s="484"/>
      <c r="BA29" s="484"/>
      <c r="BB29" s="484"/>
      <c r="BC29" s="484"/>
      <c r="BD29" s="484"/>
      <c r="BE29" s="484"/>
      <c r="BF29" s="484"/>
      <c r="BG29" s="484"/>
      <c r="BH29" s="484"/>
      <c r="BI29" s="484"/>
      <c r="BJ29" s="484"/>
      <c r="BK29" s="484"/>
      <c r="BL29" s="484"/>
      <c r="BM29" s="484"/>
      <c r="BN29" s="484"/>
      <c r="BO29" s="484"/>
      <c r="BP29" s="484"/>
      <c r="BQ29" s="484"/>
      <c r="BR29" s="484"/>
      <c r="BS29" s="484"/>
      <c r="BT29" s="484"/>
      <c r="BU29" s="484"/>
      <c r="BV29" s="637"/>
      <c r="BW29" s="637"/>
      <c r="BX29" s="637"/>
      <c r="BY29" s="637"/>
      <c r="BZ29" s="637"/>
      <c r="CA29" s="637"/>
      <c r="CB29" s="637"/>
      <c r="CC29" s="637"/>
      <c r="CD29" s="637"/>
      <c r="CE29" s="637"/>
    </row>
    <row r="30" spans="1:83" s="610" customFormat="1" ht="5.25" hidden="1">
      <c r="A30" s="728"/>
      <c r="B30" s="484"/>
      <c r="C30" s="602"/>
      <c r="D30" s="863"/>
      <c r="E30" s="858"/>
      <c r="F30" s="858"/>
      <c r="G30" s="858"/>
      <c r="H30" s="858"/>
      <c r="I30" s="858"/>
      <c r="J30" s="858"/>
      <c r="K30" s="858"/>
      <c r="L30" s="858"/>
      <c r="M30" s="858"/>
      <c r="N30" s="858"/>
      <c r="O30" s="858"/>
      <c r="P30" s="858"/>
      <c r="Q30" s="587"/>
      <c r="R30" s="601"/>
      <c r="S30" s="586"/>
      <c r="T30" s="614" t="s">
        <v>367</v>
      </c>
      <c r="U30" s="857">
        <v>2</v>
      </c>
      <c r="V30" s="857" t="str">
        <f>INDEX(List01_flag_index_2,1,MATCH(A26,List01_NumberColumns,0))</f>
        <v>отсутствует</v>
      </c>
      <c r="W30" s="484"/>
      <c r="X30" s="484"/>
      <c r="Y30" s="484"/>
      <c r="Z30" s="484"/>
      <c r="AA30" s="484"/>
      <c r="AB30" s="484"/>
      <c r="AC30" s="855"/>
      <c r="AD30" s="609"/>
      <c r="AE30" s="484"/>
      <c r="AF30" s="484"/>
      <c r="AG30" s="484"/>
      <c r="AH30" s="484"/>
      <c r="AI30" s="484"/>
      <c r="AJ30" s="484"/>
      <c r="AK30" s="484"/>
      <c r="AL30" s="484"/>
      <c r="AM30" s="484"/>
      <c r="AN30" s="484"/>
      <c r="AO30" s="484"/>
      <c r="AP30" s="484"/>
      <c r="AQ30" s="484"/>
      <c r="AR30" s="484"/>
      <c r="AS30" s="484"/>
      <c r="AT30" s="484"/>
      <c r="AU30" s="484"/>
      <c r="AV30" s="484"/>
      <c r="AW30" s="484"/>
      <c r="AX30" s="484"/>
      <c r="AY30" s="484"/>
      <c r="AZ30" s="484"/>
      <c r="BA30" s="484"/>
      <c r="BB30" s="484"/>
      <c r="BC30" s="484"/>
      <c r="BD30" s="484"/>
      <c r="BE30" s="484"/>
      <c r="BF30" s="484"/>
      <c r="BG30" s="484"/>
      <c r="BH30" s="484"/>
      <c r="BI30" s="484"/>
      <c r="BJ30" s="484"/>
      <c r="BK30" s="484"/>
      <c r="BL30" s="484"/>
      <c r="BM30" s="484"/>
      <c r="BN30" s="484"/>
      <c r="BO30" s="484"/>
      <c r="BP30" s="484"/>
      <c r="BQ30" s="484"/>
      <c r="BR30" s="484"/>
      <c r="BS30" s="484"/>
      <c r="BT30" s="484"/>
      <c r="BU30" s="484"/>
      <c r="BV30" s="484"/>
      <c r="BW30" s="484"/>
      <c r="BX30" s="484"/>
      <c r="BY30" s="484"/>
      <c r="BZ30" s="484"/>
      <c r="CA30" s="484"/>
      <c r="CB30" s="484"/>
      <c r="CC30" s="484"/>
      <c r="CD30" s="484"/>
      <c r="CE30" s="484"/>
    </row>
    <row r="31" spans="1:83" s="610" customFormat="1" ht="5.25" hidden="1">
      <c r="A31" s="728"/>
      <c r="B31" s="484"/>
      <c r="C31" s="484"/>
      <c r="D31" s="863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57"/>
      <c r="T31" s="484"/>
      <c r="U31" s="857"/>
      <c r="V31" s="857"/>
      <c r="W31" s="484"/>
      <c r="X31" s="484"/>
      <c r="Y31" s="484"/>
      <c r="Z31" s="484"/>
      <c r="AA31" s="484"/>
      <c r="AB31" s="484"/>
      <c r="AC31" s="855"/>
      <c r="AD31" s="609"/>
      <c r="AE31" s="484"/>
      <c r="AF31" s="484"/>
      <c r="AG31" s="484"/>
      <c r="AH31" s="484"/>
      <c r="AI31" s="484"/>
      <c r="AJ31" s="484"/>
      <c r="AK31" s="484"/>
      <c r="AL31" s="484"/>
      <c r="AM31" s="484"/>
      <c r="AN31" s="484"/>
      <c r="AO31" s="484"/>
      <c r="AP31" s="484"/>
      <c r="AQ31" s="484"/>
      <c r="AR31" s="484"/>
      <c r="AS31" s="484"/>
      <c r="AT31" s="484"/>
      <c r="AU31" s="484"/>
      <c r="AV31" s="484"/>
      <c r="AW31" s="484"/>
      <c r="AX31" s="484"/>
      <c r="AY31" s="484"/>
      <c r="AZ31" s="484"/>
      <c r="BA31" s="484"/>
      <c r="BB31" s="484"/>
      <c r="BC31" s="484"/>
      <c r="BD31" s="484"/>
      <c r="BE31" s="484"/>
      <c r="BF31" s="484"/>
      <c r="BG31" s="484"/>
      <c r="BH31" s="484"/>
      <c r="BI31" s="484"/>
      <c r="BJ31" s="484"/>
      <c r="BK31" s="484"/>
      <c r="BL31" s="484"/>
      <c r="BM31" s="484"/>
      <c r="BN31" s="484"/>
      <c r="BO31" s="484"/>
      <c r="BP31" s="484"/>
      <c r="BQ31" s="484"/>
      <c r="BR31" s="484"/>
      <c r="BS31" s="484"/>
      <c r="BT31" s="484"/>
      <c r="BU31" s="484"/>
      <c r="BV31" s="484"/>
      <c r="BW31" s="484"/>
      <c r="BX31" s="484"/>
      <c r="BY31" s="484"/>
      <c r="BZ31" s="484"/>
      <c r="CA31" s="484"/>
      <c r="CB31" s="484"/>
      <c r="CC31" s="484"/>
      <c r="CD31" s="484"/>
      <c r="CE31" s="484"/>
    </row>
    <row r="32" spans="1:83" s="610" customFormat="1" ht="5.25" hidden="1">
      <c r="A32" s="728"/>
      <c r="B32" s="484"/>
      <c r="C32" s="602"/>
      <c r="D32" s="863"/>
      <c r="E32" s="650" t="s">
        <v>141</v>
      </c>
      <c r="F32" s="646" t="s">
        <v>141</v>
      </c>
      <c r="G32" s="646" t="s">
        <v>141</v>
      </c>
      <c r="H32" s="645" t="s">
        <v>141</v>
      </c>
      <c r="I32" s="645"/>
      <c r="J32" s="645"/>
      <c r="K32" s="645"/>
      <c r="L32" s="645"/>
      <c r="M32" s="645"/>
      <c r="N32" s="645"/>
      <c r="O32" s="645"/>
      <c r="P32" s="645"/>
      <c r="Q32" s="645"/>
      <c r="R32" s="647"/>
      <c r="S32" s="648"/>
      <c r="T32" s="484"/>
      <c r="U32" s="857"/>
      <c r="V32" s="857"/>
      <c r="W32" s="484"/>
      <c r="X32" s="484"/>
      <c r="Y32" s="484"/>
      <c r="Z32" s="484"/>
      <c r="AA32" s="484"/>
      <c r="AB32" s="484"/>
      <c r="AC32" s="855"/>
      <c r="AD32" s="609"/>
      <c r="AE32" s="484"/>
      <c r="AF32" s="484"/>
      <c r="AG32" s="484"/>
      <c r="AH32" s="484"/>
      <c r="AI32" s="484"/>
      <c r="AJ32" s="484"/>
      <c r="AK32" s="484"/>
      <c r="AL32" s="484"/>
      <c r="AM32" s="484"/>
      <c r="AN32" s="484"/>
      <c r="AO32" s="484"/>
      <c r="AP32" s="484"/>
      <c r="AQ32" s="484"/>
      <c r="AR32" s="484"/>
      <c r="AS32" s="484"/>
      <c r="AT32" s="484"/>
      <c r="AU32" s="484"/>
      <c r="AV32" s="484"/>
      <c r="AW32" s="484"/>
      <c r="AX32" s="484"/>
      <c r="AY32" s="484"/>
      <c r="AZ32" s="484"/>
      <c r="BA32" s="484"/>
      <c r="BB32" s="484"/>
      <c r="BC32" s="484"/>
      <c r="BD32" s="484"/>
      <c r="BE32" s="484"/>
      <c r="BF32" s="484"/>
      <c r="BG32" s="484"/>
      <c r="BH32" s="484"/>
      <c r="BI32" s="484"/>
      <c r="BJ32" s="484"/>
      <c r="BK32" s="484"/>
      <c r="BL32" s="484"/>
      <c r="BM32" s="484"/>
      <c r="BN32" s="484"/>
      <c r="BO32" s="484"/>
      <c r="BP32" s="484"/>
      <c r="BQ32" s="484"/>
      <c r="BR32" s="484"/>
      <c r="BS32" s="484"/>
      <c r="BT32" s="484"/>
      <c r="BU32" s="484"/>
      <c r="BV32" s="484"/>
      <c r="BW32" s="484"/>
      <c r="BX32" s="484"/>
      <c r="BY32" s="484"/>
      <c r="BZ32" s="484"/>
      <c r="CA32" s="484"/>
      <c r="CB32" s="484"/>
      <c r="CC32" s="484"/>
      <c r="CD32" s="484"/>
      <c r="CE32" s="484"/>
    </row>
    <row r="33" spans="4:20" ht="18.75" hidden="1">
      <c r="D33" s="40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410"/>
      <c r="T33" s="458"/>
    </row>
    <row r="34" spans="4:20" hidden="1">
      <c r="D34" s="668"/>
    </row>
    <row r="35" spans="4:20">
      <c r="D35" s="411"/>
      <c r="E35" s="411"/>
      <c r="F35" s="411"/>
      <c r="G35" s="412"/>
    </row>
    <row r="37" spans="4:20">
      <c r="D37" s="413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</row>
  </sheetData>
  <sheetProtection algorithmName="SHA-512" hashValue="CnZsoP6M15ip0bwA7gbU4lpWjHUNUvLkOWICe9+AqUm8URNzRd8UIVFtEYIgvsbBGyze+h+Ek25WZ8HwT8jtaQ==" saltValue="jsRjXTxX2Wg98SkeJIWwlA==" spinCount="100000" sheet="1" objects="1" scenarios="1" formatColumns="0" formatRows="0"/>
  <mergeCells count="34">
    <mergeCell ref="D5:K5"/>
    <mergeCell ref="E37:R37"/>
    <mergeCell ref="S7:S8"/>
    <mergeCell ref="D7:R7"/>
    <mergeCell ref="E8:F8"/>
    <mergeCell ref="H8:I8"/>
    <mergeCell ref="L8:M8"/>
    <mergeCell ref="D12:D18"/>
    <mergeCell ref="E12:R12"/>
    <mergeCell ref="D19:D25"/>
    <mergeCell ref="E19:R19"/>
    <mergeCell ref="D26:D32"/>
    <mergeCell ref="E26:R26"/>
    <mergeCell ref="AC12:AC18"/>
    <mergeCell ref="E13:P13"/>
    <mergeCell ref="U13:U15"/>
    <mergeCell ref="V13:V15"/>
    <mergeCell ref="E16:P16"/>
    <mergeCell ref="U16:U18"/>
    <mergeCell ref="V16:V18"/>
    <mergeCell ref="AC19:AC25"/>
    <mergeCell ref="E20:P20"/>
    <mergeCell ref="U20:U22"/>
    <mergeCell ref="V20:V22"/>
    <mergeCell ref="E23:P23"/>
    <mergeCell ref="U23:U25"/>
    <mergeCell ref="V23:V25"/>
    <mergeCell ref="AC26:AC32"/>
    <mergeCell ref="E27:P27"/>
    <mergeCell ref="U27:U29"/>
    <mergeCell ref="V27:V29"/>
    <mergeCell ref="E30:P30"/>
    <mergeCell ref="U30:U32"/>
    <mergeCell ref="V30:V3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tabColor theme="0" tint="-0.249977111117893"/>
  </sheetPr>
  <dimension ref="A1:U44"/>
  <sheetViews>
    <sheetView showGridLines="0" topLeftCell="C3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34" t="s">
        <v>244</v>
      </c>
      <c r="E5" s="834"/>
      <c r="F5" s="834"/>
      <c r="G5" s="834"/>
      <c r="H5" s="237"/>
    </row>
    <row r="6" spans="1:21" s="394" customFormat="1" ht="0.95" customHeight="1">
      <c r="A6" s="395"/>
      <c r="C6" s="710"/>
      <c r="D6" s="835"/>
      <c r="E6" s="835"/>
      <c r="F6" s="835"/>
      <c r="G6" s="835"/>
      <c r="H6" s="528"/>
    </row>
    <row r="7" spans="1:21" s="716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36" t="s">
        <v>236</v>
      </c>
      <c r="E8" s="837"/>
      <c r="F8" s="837"/>
      <c r="G8" s="838"/>
      <c r="U8" s="259"/>
    </row>
    <row r="9" spans="1:21" ht="11.25" customHeight="1">
      <c r="D9" s="839" t="s">
        <v>225</v>
      </c>
      <c r="E9" s="839"/>
      <c r="F9" s="839"/>
      <c r="G9" s="840" t="s">
        <v>226</v>
      </c>
    </row>
    <row r="10" spans="1:21" ht="11.25" customHeight="1">
      <c r="A10" s="635" t="s">
        <v>459</v>
      </c>
      <c r="D10" s="733" t="s">
        <v>25</v>
      </c>
      <c r="E10" s="330"/>
      <c r="F10" s="331" t="s">
        <v>215</v>
      </c>
      <c r="G10" s="841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30">
        <v>1</v>
      </c>
      <c r="E12" s="336" t="s">
        <v>245</v>
      </c>
      <c r="F12" s="354" t="str">
        <f>IF(form_up_date="","",form_up_date)</f>
        <v>12.04.2022</v>
      </c>
      <c r="G12" s="356" t="s">
        <v>246</v>
      </c>
    </row>
    <row r="13" spans="1:21" ht="45">
      <c r="D13" s="730" t="s">
        <v>257</v>
      </c>
      <c r="E13" s="336" t="s">
        <v>247</v>
      </c>
      <c r="F13" s="354" t="s">
        <v>3101</v>
      </c>
      <c r="G13" s="337" t="s">
        <v>318</v>
      </c>
    </row>
    <row r="14" spans="1:21" ht="22.5">
      <c r="D14" s="730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30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Иркутская область</v>
      </c>
      <c r="G16" s="356" t="s">
        <v>252</v>
      </c>
    </row>
    <row r="17" spans="1:21" ht="22.5">
      <c r="D17" s="730" t="s">
        <v>260</v>
      </c>
      <c r="E17" s="339" t="s">
        <v>253</v>
      </c>
      <c r="F17" s="354" t="s">
        <v>2786</v>
      </c>
      <c r="G17" s="357" t="s">
        <v>254</v>
      </c>
    </row>
    <row r="18" spans="1:21" ht="56.25">
      <c r="D18" s="730" t="s">
        <v>261</v>
      </c>
      <c r="E18" s="340" t="s">
        <v>255</v>
      </c>
      <c r="F18" s="354" t="s">
        <v>3102</v>
      </c>
      <c r="G18" s="347" t="s">
        <v>317</v>
      </c>
    </row>
    <row r="19" spans="1:21" s="716" customFormat="1">
      <c r="D19" s="352"/>
      <c r="E19" s="317"/>
      <c r="F19" s="317"/>
      <c r="G19" s="317"/>
      <c r="U19" s="254"/>
    </row>
    <row r="20" spans="1:21" s="71" customFormat="1">
      <c r="C20" s="134">
        <v>25</v>
      </c>
      <c r="D20" s="836" t="s">
        <v>236</v>
      </c>
      <c r="E20" s="837"/>
      <c r="F20" s="837"/>
      <c r="G20" s="838"/>
      <c r="U20" s="259"/>
    </row>
    <row r="21" spans="1:21" ht="11.25" customHeight="1">
      <c r="D21" s="839" t="s">
        <v>225</v>
      </c>
      <c r="E21" s="839"/>
      <c r="F21" s="839"/>
      <c r="G21" s="840" t="s">
        <v>226</v>
      </c>
    </row>
    <row r="22" spans="1:21" ht="11.25" customHeight="1">
      <c r="A22" s="635" t="s">
        <v>459</v>
      </c>
      <c r="D22" s="733" t="s">
        <v>25</v>
      </c>
      <c r="E22" s="330"/>
      <c r="F22" s="331" t="s">
        <v>215</v>
      </c>
      <c r="G22" s="841"/>
    </row>
    <row r="23" spans="1:21" ht="12" customHeight="1">
      <c r="D23" s="348" t="s">
        <v>26</v>
      </c>
      <c r="E23" s="332">
        <v>2</v>
      </c>
      <c r="F23" s="333">
        <v>3</v>
      </c>
      <c r="G23" s="334">
        <v>4</v>
      </c>
    </row>
    <row r="24" spans="1:21">
      <c r="D24" s="730">
        <v>1</v>
      </c>
      <c r="E24" s="336" t="s">
        <v>245</v>
      </c>
      <c r="F24" s="354" t="str">
        <f>IF(form_up_date="","",form_up_date)</f>
        <v>12.04.2022</v>
      </c>
      <c r="G24" s="356" t="s">
        <v>246</v>
      </c>
    </row>
    <row r="25" spans="1:21" ht="45">
      <c r="D25" s="730" t="s">
        <v>257</v>
      </c>
      <c r="E25" s="336" t="s">
        <v>247</v>
      </c>
      <c r="F25" s="354" t="s">
        <v>3101</v>
      </c>
      <c r="G25" s="337" t="s">
        <v>318</v>
      </c>
    </row>
    <row r="26" spans="1:21" ht="22.5">
      <c r="D26" s="730" t="s">
        <v>258</v>
      </c>
      <c r="E26" s="336" t="s">
        <v>248</v>
      </c>
      <c r="F26" s="354" t="s">
        <v>770</v>
      </c>
      <c r="G26" s="356" t="s">
        <v>249</v>
      </c>
    </row>
    <row r="27" spans="1:21" ht="22.5">
      <c r="D27" s="730" t="s">
        <v>259</v>
      </c>
      <c r="E27" s="336" t="s">
        <v>250</v>
      </c>
      <c r="F27" s="355" t="s">
        <v>251</v>
      </c>
      <c r="G27" s="337"/>
    </row>
    <row r="28" spans="1:21">
      <c r="D28" s="335" t="str">
        <f>D27&amp;".1"</f>
        <v>4.1.1</v>
      </c>
      <c r="E28" s="338" t="s">
        <v>3</v>
      </c>
      <c r="F28" s="354" t="str">
        <f>IF(region_name="","",region_name)</f>
        <v>Иркутская область</v>
      </c>
      <c r="G28" s="356" t="s">
        <v>252</v>
      </c>
    </row>
    <row r="29" spans="1:21" ht="22.5">
      <c r="D29" s="730" t="s">
        <v>260</v>
      </c>
      <c r="E29" s="339" t="s">
        <v>253</v>
      </c>
      <c r="F29" s="354" t="s">
        <v>2786</v>
      </c>
      <c r="G29" s="357" t="s">
        <v>254</v>
      </c>
    </row>
    <row r="30" spans="1:21" ht="56.25">
      <c r="D30" s="730" t="s">
        <v>261</v>
      </c>
      <c r="E30" s="340" t="s">
        <v>255</v>
      </c>
      <c r="F30" s="354" t="s">
        <v>3102</v>
      </c>
      <c r="G30" s="347" t="s">
        <v>317</v>
      </c>
    </row>
    <row r="31" spans="1:21" s="716" customFormat="1">
      <c r="D31" s="352"/>
      <c r="E31" s="317"/>
      <c r="F31" s="317"/>
      <c r="G31" s="317"/>
      <c r="U31" s="254"/>
    </row>
    <row r="32" spans="1:21" s="71" customFormat="1">
      <c r="C32" s="134">
        <v>28</v>
      </c>
      <c r="D32" s="836" t="s">
        <v>236</v>
      </c>
      <c r="E32" s="837"/>
      <c r="F32" s="837"/>
      <c r="G32" s="838"/>
      <c r="U32" s="259"/>
    </row>
    <row r="33" spans="1:7" ht="11.25" customHeight="1">
      <c r="D33" s="839" t="s">
        <v>225</v>
      </c>
      <c r="E33" s="839"/>
      <c r="F33" s="839"/>
      <c r="G33" s="840" t="s">
        <v>226</v>
      </c>
    </row>
    <row r="34" spans="1:7" ht="11.25" customHeight="1">
      <c r="A34" s="635" t="s">
        <v>459</v>
      </c>
      <c r="D34" s="733" t="s">
        <v>25</v>
      </c>
      <c r="E34" s="330"/>
      <c r="F34" s="331" t="s">
        <v>215</v>
      </c>
      <c r="G34" s="841"/>
    </row>
    <row r="35" spans="1:7" ht="12" customHeight="1">
      <c r="D35" s="348" t="s">
        <v>26</v>
      </c>
      <c r="E35" s="332">
        <v>2</v>
      </c>
      <c r="F35" s="333">
        <v>3</v>
      </c>
      <c r="G35" s="334">
        <v>4</v>
      </c>
    </row>
    <row r="36" spans="1:7">
      <c r="D36" s="730">
        <v>1</v>
      </c>
      <c r="E36" s="336" t="s">
        <v>245</v>
      </c>
      <c r="F36" s="354" t="str">
        <f>IF(form_up_date="","",form_up_date)</f>
        <v>12.04.2022</v>
      </c>
      <c r="G36" s="356" t="s">
        <v>246</v>
      </c>
    </row>
    <row r="37" spans="1:7" ht="45">
      <c r="D37" s="730" t="s">
        <v>257</v>
      </c>
      <c r="E37" s="336" t="s">
        <v>247</v>
      </c>
      <c r="F37" s="354" t="s">
        <v>3101</v>
      </c>
      <c r="G37" s="337" t="s">
        <v>318</v>
      </c>
    </row>
    <row r="38" spans="1:7" ht="22.5">
      <c r="D38" s="730" t="s">
        <v>258</v>
      </c>
      <c r="E38" s="336" t="s">
        <v>248</v>
      </c>
      <c r="F38" s="354" t="s">
        <v>771</v>
      </c>
      <c r="G38" s="356" t="s">
        <v>249</v>
      </c>
    </row>
    <row r="39" spans="1:7" ht="22.5">
      <c r="D39" s="730" t="s">
        <v>259</v>
      </c>
      <c r="E39" s="336" t="s">
        <v>250</v>
      </c>
      <c r="F39" s="355" t="s">
        <v>251</v>
      </c>
      <c r="G39" s="337"/>
    </row>
    <row r="40" spans="1:7">
      <c r="D40" s="335" t="str">
        <f>D39&amp;".1"</f>
        <v>4.1.1</v>
      </c>
      <c r="E40" s="338" t="s">
        <v>3</v>
      </c>
      <c r="F40" s="354" t="str">
        <f>IF(region_name="","",region_name)</f>
        <v>Иркутская область</v>
      </c>
      <c r="G40" s="356" t="s">
        <v>252</v>
      </c>
    </row>
    <row r="41" spans="1:7" ht="22.5">
      <c r="D41" s="730" t="s">
        <v>260</v>
      </c>
      <c r="E41" s="339" t="s">
        <v>253</v>
      </c>
      <c r="F41" s="354" t="s">
        <v>2786</v>
      </c>
      <c r="G41" s="357" t="s">
        <v>254</v>
      </c>
    </row>
    <row r="42" spans="1:7" ht="56.25">
      <c r="D42" s="730" t="s">
        <v>261</v>
      </c>
      <c r="E42" s="340" t="s">
        <v>255</v>
      </c>
      <c r="F42" s="354" t="s">
        <v>3102</v>
      </c>
      <c r="G42" s="347" t="s">
        <v>317</v>
      </c>
    </row>
    <row r="43" spans="1:7">
      <c r="D43" s="341"/>
      <c r="E43" s="342"/>
      <c r="F43" s="343"/>
      <c r="G43" s="344"/>
    </row>
    <row r="44" spans="1:7">
      <c r="D44" s="345"/>
      <c r="E44" s="833" t="s">
        <v>256</v>
      </c>
      <c r="F44" s="833"/>
      <c r="G44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12">
    <mergeCell ref="E44:F44"/>
    <mergeCell ref="D5:G5"/>
    <mergeCell ref="D6:G6"/>
    <mergeCell ref="D8:G8"/>
    <mergeCell ref="D9:F9"/>
    <mergeCell ref="G9:G10"/>
    <mergeCell ref="D20:G20"/>
    <mergeCell ref="D21:F21"/>
    <mergeCell ref="G21:G22"/>
    <mergeCell ref="D32:G32"/>
    <mergeCell ref="D33:F33"/>
    <mergeCell ref="G33:G3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43:G44" xr:uid="{00000000-0002-0000-0B00-000000000000}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8"/>
  <dimension ref="A1:N23"/>
  <sheetViews>
    <sheetView showGridLines="0" topLeftCell="I2" zoomScaleNormal="100" workbookViewId="0">
      <selection activeCell="K12" sqref="K12"/>
    </sheetView>
  </sheetViews>
  <sheetFormatPr defaultColWidth="10.5703125" defaultRowHeight="11.25"/>
  <cols>
    <col min="1" max="1" width="9.140625" style="15" hidden="1" customWidth="1"/>
    <col min="2" max="2" width="9.140625" style="191" hidden="1" customWidth="1"/>
    <col min="3" max="3" width="3.7109375" style="33" customWidth="1"/>
    <col min="4" max="4" width="6.28515625" style="33" bestFit="1" customWidth="1"/>
    <col min="5" max="5" width="69.85546875" style="33" customWidth="1"/>
    <col min="6" max="6" width="12" style="33" bestFit="1" customWidth="1"/>
    <col min="7" max="7" width="39.5703125" style="33" customWidth="1"/>
    <col min="8" max="12" width="39.5703125" style="633" customWidth="1"/>
    <col min="13" max="13" width="93.42578125" style="33" customWidth="1"/>
    <col min="14" max="14" width="3.7109375" style="33" customWidth="1"/>
    <col min="15" max="16384" width="10.5703125" style="33"/>
  </cols>
  <sheetData>
    <row r="1" spans="1:14" s="191" customFormat="1" hidden="1">
      <c r="A1" s="15"/>
      <c r="G1" s="191">
        <v>4</v>
      </c>
      <c r="H1" s="637"/>
      <c r="I1" s="637">
        <v>5</v>
      </c>
      <c r="J1" s="637"/>
      <c r="K1" s="637">
        <v>6</v>
      </c>
      <c r="L1" s="637"/>
      <c r="M1" s="191">
        <v>5</v>
      </c>
    </row>
    <row r="2" spans="1:14" ht="3" customHeight="1"/>
    <row r="3" spans="1:14" ht="26.1" customHeight="1">
      <c r="D3" s="866" t="s">
        <v>750</v>
      </c>
      <c r="E3" s="867"/>
      <c r="F3" s="868"/>
    </row>
    <row r="4" spans="1:14" ht="12.75" hidden="1">
      <c r="C4" s="87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4" hidden="1">
      <c r="C5" s="87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4" ht="3" customHeight="1">
      <c r="C6" s="87"/>
      <c r="D6" s="87"/>
      <c r="E6" s="382"/>
      <c r="F6" s="399"/>
      <c r="G6" s="875">
        <v>22</v>
      </c>
      <c r="H6" s="875"/>
      <c r="I6" s="875">
        <v>25</v>
      </c>
      <c r="J6" s="875"/>
      <c r="K6" s="875">
        <v>28</v>
      </c>
      <c r="L6" s="875"/>
    </row>
    <row r="7" spans="1:14" ht="11.25" customHeight="1">
      <c r="D7" s="788" t="s">
        <v>225</v>
      </c>
      <c r="E7" s="788"/>
      <c r="F7" s="788"/>
      <c r="G7" s="788"/>
      <c r="H7" s="788"/>
      <c r="I7" s="748"/>
      <c r="J7" s="748"/>
      <c r="K7" s="748"/>
      <c r="L7" s="748"/>
      <c r="M7" s="869" t="s">
        <v>226</v>
      </c>
      <c r="N7" s="87"/>
    </row>
    <row r="8" spans="1:14" s="474" customFormat="1" ht="101.25" customHeight="1">
      <c r="A8" s="479"/>
      <c r="B8" s="478"/>
      <c r="D8" s="788" t="s">
        <v>25</v>
      </c>
      <c r="E8" s="847" t="s">
        <v>333</v>
      </c>
      <c r="F8" s="847" t="s">
        <v>154</v>
      </c>
      <c r="G8" s="873" t="s">
        <v>3098</v>
      </c>
      <c r="H8" s="874"/>
      <c r="I8" s="873" t="s">
        <v>3099</v>
      </c>
      <c r="J8" s="874"/>
      <c r="K8" s="873" t="s">
        <v>3100</v>
      </c>
      <c r="L8" s="874"/>
      <c r="M8" s="870"/>
      <c r="N8" s="476"/>
    </row>
    <row r="9" spans="1:14" s="87" customFormat="1">
      <c r="A9" s="872"/>
      <c r="B9" s="872"/>
      <c r="C9" s="439"/>
      <c r="D9" s="788"/>
      <c r="E9" s="847"/>
      <c r="F9" s="847"/>
      <c r="G9" s="568" t="s">
        <v>215</v>
      </c>
      <c r="H9" s="568" t="s">
        <v>231</v>
      </c>
      <c r="I9" s="726" t="s">
        <v>215</v>
      </c>
      <c r="J9" s="726" t="s">
        <v>231</v>
      </c>
      <c r="K9" s="726" t="s">
        <v>215</v>
      </c>
      <c r="L9" s="726" t="s">
        <v>231</v>
      </c>
      <c r="M9" s="871"/>
      <c r="N9" s="440"/>
    </row>
    <row r="10" spans="1:14" ht="10.5" customHeight="1">
      <c r="D10" s="89" t="s">
        <v>26</v>
      </c>
      <c r="E10" s="89" t="s">
        <v>0</v>
      </c>
      <c r="F10" s="89" t="s">
        <v>1</v>
      </c>
      <c r="G10" s="236" t="str">
        <f>G1&amp;".1"</f>
        <v>4.1</v>
      </c>
      <c r="H10" s="236" t="str">
        <f>G1&amp;".2"</f>
        <v>4.2</v>
      </c>
      <c r="I10" s="236" t="str">
        <f>I1&amp;".1"</f>
        <v>5.1</v>
      </c>
      <c r="J10" s="236" t="str">
        <f>I1&amp;".2"</f>
        <v>5.2</v>
      </c>
      <c r="K10" s="236" t="str">
        <f>K1&amp;".1"</f>
        <v>6.1</v>
      </c>
      <c r="L10" s="236" t="str">
        <f>K1&amp;".2"</f>
        <v>6.2</v>
      </c>
      <c r="M10" s="236"/>
    </row>
    <row r="11" spans="1:14" ht="18.75">
      <c r="D11" s="577">
        <v>1</v>
      </c>
      <c r="E11" s="643" t="s">
        <v>689</v>
      </c>
      <c r="F11" s="487" t="s">
        <v>464</v>
      </c>
      <c r="G11" s="641">
        <v>0</v>
      </c>
      <c r="H11" s="702"/>
      <c r="I11" s="641">
        <v>0</v>
      </c>
      <c r="J11" s="702"/>
      <c r="K11" s="641">
        <v>0</v>
      </c>
      <c r="L11" s="702"/>
      <c r="M11" s="324" t="s">
        <v>690</v>
      </c>
      <c r="N11" s="459"/>
    </row>
    <row r="12" spans="1:14" s="633" customFormat="1" ht="22.5">
      <c r="A12" s="638"/>
      <c r="B12" s="637"/>
      <c r="D12" s="577" t="s">
        <v>0</v>
      </c>
      <c r="E12" s="643" t="s">
        <v>691</v>
      </c>
      <c r="F12" s="487" t="s">
        <v>692</v>
      </c>
      <c r="G12" s="641">
        <v>0</v>
      </c>
      <c r="H12" s="701"/>
      <c r="I12" s="641">
        <v>0</v>
      </c>
      <c r="J12" s="701"/>
      <c r="K12" s="641">
        <v>0</v>
      </c>
      <c r="L12" s="701"/>
      <c r="M12" s="324" t="s">
        <v>693</v>
      </c>
      <c r="N12" s="459"/>
    </row>
    <row r="13" spans="1:14" ht="78.75">
      <c r="D13" s="577" t="s">
        <v>1</v>
      </c>
      <c r="E13" s="643" t="s">
        <v>694</v>
      </c>
      <c r="F13" s="487" t="s">
        <v>416</v>
      </c>
      <c r="G13" s="745" t="s">
        <v>3164</v>
      </c>
      <c r="H13" s="701"/>
      <c r="I13" s="745" t="s">
        <v>3164</v>
      </c>
      <c r="J13" s="701"/>
      <c r="K13" s="745" t="s">
        <v>3164</v>
      </c>
      <c r="L13" s="701"/>
      <c r="M13" s="324" t="s">
        <v>696</v>
      </c>
      <c r="N13" s="459"/>
    </row>
    <row r="14" spans="1:14" s="633" customFormat="1" ht="22.5" hidden="1">
      <c r="A14" s="638"/>
      <c r="B14" s="637"/>
      <c r="D14" s="577" t="s">
        <v>2</v>
      </c>
      <c r="E14" s="643" t="s">
        <v>695</v>
      </c>
      <c r="F14" s="487" t="s">
        <v>416</v>
      </c>
      <c r="G14" s="487" t="s">
        <v>416</v>
      </c>
      <c r="H14" s="654" t="s">
        <v>416</v>
      </c>
      <c r="I14" s="487" t="s">
        <v>416</v>
      </c>
      <c r="J14" s="654" t="s">
        <v>416</v>
      </c>
      <c r="K14" s="487" t="s">
        <v>416</v>
      </c>
      <c r="L14" s="654" t="s">
        <v>416</v>
      </c>
      <c r="M14" s="324" t="s">
        <v>702</v>
      </c>
      <c r="N14" s="459"/>
    </row>
    <row r="15" spans="1:14" s="474" customFormat="1" ht="22.5" hidden="1">
      <c r="A15" s="479"/>
      <c r="B15" s="478"/>
      <c r="D15" s="577" t="s">
        <v>259</v>
      </c>
      <c r="E15" s="642" t="s">
        <v>697</v>
      </c>
      <c r="F15" s="487" t="s">
        <v>700</v>
      </c>
      <c r="G15" s="653"/>
      <c r="H15" s="655"/>
      <c r="I15" s="653"/>
      <c r="J15" s="655"/>
      <c r="K15" s="653"/>
      <c r="L15" s="655"/>
      <c r="M15" s="324"/>
      <c r="N15" s="459"/>
    </row>
    <row r="16" spans="1:14" s="474" customFormat="1" ht="22.5" hidden="1">
      <c r="A16" s="479"/>
      <c r="B16" s="478"/>
      <c r="D16" s="577" t="s">
        <v>443</v>
      </c>
      <c r="E16" s="642" t="s">
        <v>698</v>
      </c>
      <c r="F16" s="487" t="s">
        <v>468</v>
      </c>
      <c r="G16" s="653"/>
      <c r="H16" s="655"/>
      <c r="I16" s="653"/>
      <c r="J16" s="655"/>
      <c r="K16" s="653"/>
      <c r="L16" s="655"/>
      <c r="M16" s="324"/>
      <c r="N16" s="459"/>
    </row>
    <row r="17" spans="1:14" s="474" customFormat="1" ht="33.75" hidden="1">
      <c r="A17" s="479"/>
      <c r="B17" s="478"/>
      <c r="D17" s="577" t="s">
        <v>466</v>
      </c>
      <c r="E17" s="642" t="s">
        <v>699</v>
      </c>
      <c r="F17" s="487" t="s">
        <v>421</v>
      </c>
      <c r="G17" s="653"/>
      <c r="H17" s="655"/>
      <c r="I17" s="653"/>
      <c r="J17" s="655"/>
      <c r="K17" s="653"/>
      <c r="L17" s="655"/>
      <c r="M17" s="324"/>
      <c r="N17" s="459"/>
    </row>
    <row r="18" spans="1:14" s="474" customFormat="1" ht="45">
      <c r="A18" s="479"/>
      <c r="B18" s="478"/>
      <c r="D18" s="577" t="s">
        <v>12</v>
      </c>
      <c r="E18" s="643" t="s">
        <v>701</v>
      </c>
      <c r="F18" s="487" t="s">
        <v>388</v>
      </c>
      <c r="G18" s="641">
        <v>100</v>
      </c>
      <c r="H18" s="701"/>
      <c r="I18" s="641">
        <v>0</v>
      </c>
      <c r="J18" s="701"/>
      <c r="K18" s="641">
        <v>0</v>
      </c>
      <c r="L18" s="701"/>
      <c r="M18" s="324" t="s">
        <v>703</v>
      </c>
      <c r="N18" s="459"/>
    </row>
    <row r="19" spans="1:14" ht="22.5">
      <c r="D19" s="577" t="s">
        <v>13</v>
      </c>
      <c r="E19" s="643" t="s">
        <v>467</v>
      </c>
      <c r="F19" s="577" t="s">
        <v>468</v>
      </c>
      <c r="G19" s="641">
        <v>10</v>
      </c>
      <c r="H19" s="701"/>
      <c r="I19" s="641">
        <v>0</v>
      </c>
      <c r="J19" s="701"/>
      <c r="K19" s="641">
        <v>0</v>
      </c>
      <c r="L19" s="701"/>
      <c r="M19" s="324" t="s">
        <v>704</v>
      </c>
      <c r="N19" s="459"/>
    </row>
    <row r="20" spans="1:14">
      <c r="E20" s="441"/>
      <c r="F20" s="174"/>
      <c r="G20" s="174"/>
      <c r="H20" s="174"/>
      <c r="I20" s="174"/>
      <c r="J20" s="174"/>
      <c r="K20" s="174"/>
      <c r="L20" s="174"/>
      <c r="M20" s="174"/>
    </row>
    <row r="21" spans="1:14" ht="12.75">
      <c r="D21" s="659">
        <v>1</v>
      </c>
      <c r="E21" s="658" t="s">
        <v>751</v>
      </c>
    </row>
    <row r="22" spans="1:14" s="633" customFormat="1">
      <c r="A22" s="638"/>
      <c r="B22" s="637"/>
      <c r="D22" s="657"/>
      <c r="E22" s="658" t="s">
        <v>752</v>
      </c>
    </row>
    <row r="23" spans="1:14">
      <c r="D23" s="657"/>
      <c r="E23" s="658"/>
    </row>
  </sheetData>
  <sheetProtection password="FA9C" sheet="1" objects="1" scenarios="1" formatColumns="0" formatRows="0"/>
  <mergeCells count="13">
    <mergeCell ref="D3:F3"/>
    <mergeCell ref="M7:M9"/>
    <mergeCell ref="A9:B9"/>
    <mergeCell ref="D8:D9"/>
    <mergeCell ref="E8:E9"/>
    <mergeCell ref="F8:F9"/>
    <mergeCell ref="G8:H8"/>
    <mergeCell ref="D7:H7"/>
    <mergeCell ref="G6:H6"/>
    <mergeCell ref="I6:J6"/>
    <mergeCell ref="I8:J8"/>
    <mergeCell ref="K6:L6"/>
    <mergeCell ref="K8:L8"/>
  </mergeCells>
  <dataValidations count="4">
    <dataValidation type="decimal" allowBlank="1" showErrorMessage="1" errorTitle="Ошибка" error="Допускается ввод только неотрицательных чисел!" sqref="G15:G17 G19 G11:G12 I15:I17 I19 I11:I12 K15:K17 K19 K11:K12" xr:uid="{00000000-0002-0000-0C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1:L13 L15:L19" xr:uid="{00000000-0002-0000-0C00-000001000000}">
      <formula1>900</formula1>
    </dataValidation>
    <dataValidation type="decimal" allowBlank="1" showErrorMessage="1" errorTitle="Ошибка" error="Введите значение от 0 до 100%" sqref="G18 I18 K18" xr:uid="{00000000-0002-0000-0C00-000002000000}">
      <formula1>0</formula1>
      <formula2>100</formula2>
    </dataValidation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" xr:uid="{00000000-0002-0000-0C00-000003000000}">
      <formula1>"Не утверждены"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theme="0" tint="-0.249977111117893"/>
  </sheetPr>
  <dimension ref="A1:U44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34" t="s">
        <v>244</v>
      </c>
      <c r="E5" s="834"/>
      <c r="F5" s="834"/>
      <c r="G5" s="834"/>
      <c r="H5" s="237"/>
    </row>
    <row r="6" spans="1:21" s="394" customFormat="1" ht="0.95" customHeight="1">
      <c r="A6" s="395"/>
      <c r="C6" s="710"/>
      <c r="D6" s="835"/>
      <c r="E6" s="835"/>
      <c r="F6" s="835"/>
      <c r="G6" s="835"/>
      <c r="H6" s="528"/>
    </row>
    <row r="7" spans="1:21" s="716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36" t="s">
        <v>236</v>
      </c>
      <c r="E8" s="837"/>
      <c r="F8" s="837"/>
      <c r="G8" s="838"/>
      <c r="U8" s="259"/>
    </row>
    <row r="9" spans="1:21" ht="11.25" customHeight="1">
      <c r="D9" s="839" t="s">
        <v>225</v>
      </c>
      <c r="E9" s="839"/>
      <c r="F9" s="839"/>
      <c r="G9" s="840" t="s">
        <v>226</v>
      </c>
    </row>
    <row r="10" spans="1:21" ht="11.25" customHeight="1">
      <c r="A10" s="635" t="s">
        <v>459</v>
      </c>
      <c r="D10" s="733" t="s">
        <v>25</v>
      </c>
      <c r="E10" s="330"/>
      <c r="F10" s="331" t="s">
        <v>215</v>
      </c>
      <c r="G10" s="841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30">
        <v>1</v>
      </c>
      <c r="E12" s="336" t="s">
        <v>245</v>
      </c>
      <c r="F12" s="354" t="str">
        <f>IF(form_up_date="","",form_up_date)</f>
        <v>12.04.2022</v>
      </c>
      <c r="G12" s="356" t="s">
        <v>246</v>
      </c>
    </row>
    <row r="13" spans="1:21" ht="45">
      <c r="D13" s="730" t="s">
        <v>257</v>
      </c>
      <c r="E13" s="336" t="s">
        <v>247</v>
      </c>
      <c r="F13" s="354" t="s">
        <v>3101</v>
      </c>
      <c r="G13" s="337" t="s">
        <v>318</v>
      </c>
    </row>
    <row r="14" spans="1:21" ht="22.5">
      <c r="D14" s="730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30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Иркутская область</v>
      </c>
      <c r="G16" s="356" t="s">
        <v>252</v>
      </c>
    </row>
    <row r="17" spans="1:21" ht="22.5">
      <c r="D17" s="730" t="s">
        <v>260</v>
      </c>
      <c r="E17" s="339" t="s">
        <v>253</v>
      </c>
      <c r="F17" s="354" t="s">
        <v>2786</v>
      </c>
      <c r="G17" s="357" t="s">
        <v>254</v>
      </c>
    </row>
    <row r="18" spans="1:21" ht="56.25">
      <c r="D18" s="730" t="s">
        <v>261</v>
      </c>
      <c r="E18" s="340" t="s">
        <v>255</v>
      </c>
      <c r="F18" s="354" t="s">
        <v>3102</v>
      </c>
      <c r="G18" s="347" t="s">
        <v>317</v>
      </c>
    </row>
    <row r="19" spans="1:21" s="716" customFormat="1">
      <c r="D19" s="352"/>
      <c r="E19" s="317"/>
      <c r="F19" s="317"/>
      <c r="G19" s="317"/>
      <c r="U19" s="254"/>
    </row>
    <row r="20" spans="1:21" s="71" customFormat="1">
      <c r="C20" s="134">
        <v>25</v>
      </c>
      <c r="D20" s="836" t="s">
        <v>236</v>
      </c>
      <c r="E20" s="837"/>
      <c r="F20" s="837"/>
      <c r="G20" s="838"/>
      <c r="U20" s="259"/>
    </row>
    <row r="21" spans="1:21" ht="11.25" customHeight="1">
      <c r="D21" s="839" t="s">
        <v>225</v>
      </c>
      <c r="E21" s="839"/>
      <c r="F21" s="839"/>
      <c r="G21" s="840" t="s">
        <v>226</v>
      </c>
    </row>
    <row r="22" spans="1:21" ht="11.25" customHeight="1">
      <c r="A22" s="635" t="s">
        <v>459</v>
      </c>
      <c r="D22" s="733" t="s">
        <v>25</v>
      </c>
      <c r="E22" s="330"/>
      <c r="F22" s="331" t="s">
        <v>215</v>
      </c>
      <c r="G22" s="841"/>
    </row>
    <row r="23" spans="1:21" ht="12" customHeight="1">
      <c r="D23" s="348" t="s">
        <v>26</v>
      </c>
      <c r="E23" s="332">
        <v>2</v>
      </c>
      <c r="F23" s="333">
        <v>3</v>
      </c>
      <c r="G23" s="334">
        <v>4</v>
      </c>
    </row>
    <row r="24" spans="1:21">
      <c r="D24" s="730">
        <v>1</v>
      </c>
      <c r="E24" s="336" t="s">
        <v>245</v>
      </c>
      <c r="F24" s="354" t="str">
        <f>IF(form_up_date="","",form_up_date)</f>
        <v>12.04.2022</v>
      </c>
      <c r="G24" s="356" t="s">
        <v>246</v>
      </c>
    </row>
    <row r="25" spans="1:21" ht="45">
      <c r="D25" s="730" t="s">
        <v>257</v>
      </c>
      <c r="E25" s="336" t="s">
        <v>247</v>
      </c>
      <c r="F25" s="354" t="s">
        <v>3101</v>
      </c>
      <c r="G25" s="337" t="s">
        <v>318</v>
      </c>
    </row>
    <row r="26" spans="1:21" ht="22.5">
      <c r="D26" s="730" t="s">
        <v>258</v>
      </c>
      <c r="E26" s="336" t="s">
        <v>248</v>
      </c>
      <c r="F26" s="354" t="s">
        <v>770</v>
      </c>
      <c r="G26" s="356" t="s">
        <v>249</v>
      </c>
    </row>
    <row r="27" spans="1:21" ht="22.5">
      <c r="D27" s="730" t="s">
        <v>259</v>
      </c>
      <c r="E27" s="336" t="s">
        <v>250</v>
      </c>
      <c r="F27" s="355" t="s">
        <v>251</v>
      </c>
      <c r="G27" s="337"/>
    </row>
    <row r="28" spans="1:21">
      <c r="D28" s="335" t="str">
        <f>D27&amp;".1"</f>
        <v>4.1.1</v>
      </c>
      <c r="E28" s="338" t="s">
        <v>3</v>
      </c>
      <c r="F28" s="354" t="str">
        <f>IF(region_name="","",region_name)</f>
        <v>Иркутская область</v>
      </c>
      <c r="G28" s="356" t="s">
        <v>252</v>
      </c>
    </row>
    <row r="29" spans="1:21" ht="22.5">
      <c r="D29" s="730" t="s">
        <v>260</v>
      </c>
      <c r="E29" s="339" t="s">
        <v>253</v>
      </c>
      <c r="F29" s="354" t="s">
        <v>2786</v>
      </c>
      <c r="G29" s="357" t="s">
        <v>254</v>
      </c>
    </row>
    <row r="30" spans="1:21" ht="56.25">
      <c r="D30" s="730" t="s">
        <v>261</v>
      </c>
      <c r="E30" s="340" t="s">
        <v>255</v>
      </c>
      <c r="F30" s="354" t="s">
        <v>3102</v>
      </c>
      <c r="G30" s="347" t="s">
        <v>317</v>
      </c>
    </row>
    <row r="31" spans="1:21" s="716" customFormat="1">
      <c r="D31" s="352"/>
      <c r="E31" s="317"/>
      <c r="F31" s="317"/>
      <c r="G31" s="317"/>
      <c r="U31" s="254"/>
    </row>
    <row r="32" spans="1:21" s="71" customFormat="1">
      <c r="C32" s="134">
        <v>28</v>
      </c>
      <c r="D32" s="836" t="s">
        <v>236</v>
      </c>
      <c r="E32" s="837"/>
      <c r="F32" s="837"/>
      <c r="G32" s="838"/>
      <c r="U32" s="259"/>
    </row>
    <row r="33" spans="1:7" ht="11.25" customHeight="1">
      <c r="D33" s="839" t="s">
        <v>225</v>
      </c>
      <c r="E33" s="839"/>
      <c r="F33" s="839"/>
      <c r="G33" s="840" t="s">
        <v>226</v>
      </c>
    </row>
    <row r="34" spans="1:7" ht="11.25" customHeight="1">
      <c r="A34" s="635" t="s">
        <v>459</v>
      </c>
      <c r="D34" s="733" t="s">
        <v>25</v>
      </c>
      <c r="E34" s="330"/>
      <c r="F34" s="331" t="s">
        <v>215</v>
      </c>
      <c r="G34" s="841"/>
    </row>
    <row r="35" spans="1:7" ht="12" customHeight="1">
      <c r="D35" s="348" t="s">
        <v>26</v>
      </c>
      <c r="E35" s="332">
        <v>2</v>
      </c>
      <c r="F35" s="333">
        <v>3</v>
      </c>
      <c r="G35" s="334">
        <v>4</v>
      </c>
    </row>
    <row r="36" spans="1:7">
      <c r="D36" s="730">
        <v>1</v>
      </c>
      <c r="E36" s="336" t="s">
        <v>245</v>
      </c>
      <c r="F36" s="354" t="str">
        <f>IF(form_up_date="","",form_up_date)</f>
        <v>12.04.2022</v>
      </c>
      <c r="G36" s="356" t="s">
        <v>246</v>
      </c>
    </row>
    <row r="37" spans="1:7" ht="45">
      <c r="D37" s="730" t="s">
        <v>257</v>
      </c>
      <c r="E37" s="336" t="s">
        <v>247</v>
      </c>
      <c r="F37" s="354" t="s">
        <v>3101</v>
      </c>
      <c r="G37" s="337" t="s">
        <v>318</v>
      </c>
    </row>
    <row r="38" spans="1:7" ht="22.5">
      <c r="D38" s="730" t="s">
        <v>258</v>
      </c>
      <c r="E38" s="336" t="s">
        <v>248</v>
      </c>
      <c r="F38" s="354" t="s">
        <v>771</v>
      </c>
      <c r="G38" s="356" t="s">
        <v>249</v>
      </c>
    </row>
    <row r="39" spans="1:7" ht="22.5">
      <c r="D39" s="730" t="s">
        <v>259</v>
      </c>
      <c r="E39" s="336" t="s">
        <v>250</v>
      </c>
      <c r="F39" s="355" t="s">
        <v>251</v>
      </c>
      <c r="G39" s="337"/>
    </row>
    <row r="40" spans="1:7">
      <c r="D40" s="335" t="str">
        <f>D39&amp;".1"</f>
        <v>4.1.1</v>
      </c>
      <c r="E40" s="338" t="s">
        <v>3</v>
      </c>
      <c r="F40" s="354" t="str">
        <f>IF(region_name="","",region_name)</f>
        <v>Иркутская область</v>
      </c>
      <c r="G40" s="356" t="s">
        <v>252</v>
      </c>
    </row>
    <row r="41" spans="1:7" ht="22.5">
      <c r="D41" s="730" t="s">
        <v>260</v>
      </c>
      <c r="E41" s="339" t="s">
        <v>253</v>
      </c>
      <c r="F41" s="354" t="s">
        <v>2786</v>
      </c>
      <c r="G41" s="357" t="s">
        <v>254</v>
      </c>
    </row>
    <row r="42" spans="1:7" ht="56.25">
      <c r="D42" s="730" t="s">
        <v>261</v>
      </c>
      <c r="E42" s="340" t="s">
        <v>255</v>
      </c>
      <c r="F42" s="354" t="s">
        <v>3102</v>
      </c>
      <c r="G42" s="347" t="s">
        <v>317</v>
      </c>
    </row>
    <row r="43" spans="1:7">
      <c r="D43" s="341"/>
      <c r="E43" s="342"/>
      <c r="F43" s="343"/>
      <c r="G43" s="344"/>
    </row>
    <row r="44" spans="1:7">
      <c r="D44" s="345"/>
      <c r="E44" s="833" t="s">
        <v>256</v>
      </c>
      <c r="F44" s="833"/>
      <c r="G44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12">
    <mergeCell ref="E44:F44"/>
    <mergeCell ref="D5:G5"/>
    <mergeCell ref="D6:G6"/>
    <mergeCell ref="D8:G8"/>
    <mergeCell ref="D9:F9"/>
    <mergeCell ref="G9:G10"/>
    <mergeCell ref="D20:G20"/>
    <mergeCell ref="D21:F21"/>
    <mergeCell ref="G21:G22"/>
    <mergeCell ref="D32:G32"/>
    <mergeCell ref="D33:F33"/>
    <mergeCell ref="G33:G3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43:G44" xr:uid="{00000000-0002-0000-0D00-000000000000}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06"/>
  <dimension ref="A1:AN118"/>
  <sheetViews>
    <sheetView showGridLines="0" topLeftCell="V4" zoomScaleNormal="100" workbookViewId="0">
      <selection activeCell="AB18" sqref="AB18"/>
    </sheetView>
  </sheetViews>
  <sheetFormatPr defaultColWidth="10.5703125" defaultRowHeight="11.25"/>
  <cols>
    <col min="1" max="1" width="8" style="191" hidden="1" customWidth="1"/>
    <col min="2" max="2" width="4.140625" style="15" hidden="1" customWidth="1"/>
    <col min="3" max="3" width="2" style="191" hidden="1" customWidth="1"/>
    <col min="4" max="4" width="3.7109375" style="191" customWidth="1"/>
    <col min="5" max="5" width="3.7109375" style="33" customWidth="1"/>
    <col min="6" max="6" width="7.7109375" style="33" customWidth="1"/>
    <col min="7" max="7" width="49.140625" style="33" customWidth="1"/>
    <col min="8" max="8" width="14" style="33" customWidth="1"/>
    <col min="9" max="9" width="25.7109375" style="33" customWidth="1"/>
    <col min="10" max="10" width="25.7109375" style="33" hidden="1" customWidth="1"/>
    <col min="11" max="36" width="25.7109375" style="633" customWidth="1"/>
    <col min="37" max="37" width="12.5703125" style="33" customWidth="1"/>
    <col min="38" max="38" width="1.7109375" style="33" hidden="1" customWidth="1"/>
    <col min="39" max="39" width="139.7109375" style="33" customWidth="1"/>
    <col min="40" max="100" width="24.85546875" style="33" customWidth="1"/>
    <col min="101" max="16384" width="10.5703125" style="33"/>
  </cols>
  <sheetData>
    <row r="1" spans="1:40" ht="11.25" hidden="1" customHeight="1"/>
    <row r="2" spans="1:40" ht="11.25" hidden="1" customHeight="1"/>
    <row r="3" spans="1:40" ht="11.25" hidden="1" customHeight="1"/>
    <row r="4" spans="1:40" ht="3" customHeight="1">
      <c r="E4" s="87"/>
      <c r="F4" s="87"/>
      <c r="G4" s="87"/>
      <c r="H4" s="87"/>
      <c r="I4" s="88"/>
    </row>
    <row r="5" spans="1:40" ht="16.5" customHeight="1">
      <c r="E5" s="87"/>
      <c r="F5" s="859" t="s">
        <v>707</v>
      </c>
      <c r="G5" s="860"/>
      <c r="H5" s="860"/>
      <c r="I5" s="861"/>
    </row>
    <row r="6" spans="1:40" ht="16.5" customHeight="1">
      <c r="E6" s="87"/>
      <c r="F6" s="87"/>
      <c r="G6" s="382"/>
      <c r="H6" s="382"/>
      <c r="I6" s="526"/>
      <c r="K6" s="169" t="s">
        <v>3096</v>
      </c>
      <c r="L6" s="169" t="s">
        <v>3096</v>
      </c>
      <c r="M6" s="169" t="s">
        <v>3096</v>
      </c>
      <c r="N6" s="169" t="s">
        <v>3096</v>
      </c>
      <c r="O6" s="169" t="s">
        <v>3096</v>
      </c>
      <c r="P6" s="169" t="s">
        <v>3096</v>
      </c>
      <c r="Q6" s="169" t="s">
        <v>3096</v>
      </c>
      <c r="R6" s="169" t="s">
        <v>3096</v>
      </c>
      <c r="S6" s="169" t="s">
        <v>3096</v>
      </c>
      <c r="T6" s="169" t="s">
        <v>3096</v>
      </c>
      <c r="U6" s="169" t="s">
        <v>3096</v>
      </c>
      <c r="V6" s="169" t="s">
        <v>3096</v>
      </c>
      <c r="W6" s="169" t="s">
        <v>3096</v>
      </c>
      <c r="X6" s="169" t="s">
        <v>3096</v>
      </c>
      <c r="Y6" s="169" t="s">
        <v>3096</v>
      </c>
      <c r="Z6" s="169" t="s">
        <v>3096</v>
      </c>
      <c r="AA6" s="169" t="s">
        <v>3096</v>
      </c>
      <c r="AB6" s="169" t="s">
        <v>3096</v>
      </c>
      <c r="AC6" s="169" t="s">
        <v>3096</v>
      </c>
      <c r="AD6" s="169" t="s">
        <v>3096</v>
      </c>
      <c r="AE6" s="169" t="s">
        <v>3096</v>
      </c>
      <c r="AF6" s="169" t="s">
        <v>3096</v>
      </c>
      <c r="AG6" s="169" t="s">
        <v>3096</v>
      </c>
      <c r="AH6" s="169" t="s">
        <v>3096</v>
      </c>
      <c r="AI6" s="169" t="s">
        <v>3096</v>
      </c>
      <c r="AJ6" s="169" t="s">
        <v>3096</v>
      </c>
    </row>
    <row r="7" spans="1:40" ht="18" customHeight="1">
      <c r="E7" s="87"/>
      <c r="F7" s="788" t="s">
        <v>225</v>
      </c>
      <c r="G7" s="788"/>
      <c r="H7" s="788"/>
      <c r="I7" s="788"/>
      <c r="J7" s="788"/>
      <c r="K7" s="788"/>
      <c r="L7" s="788"/>
      <c r="M7" s="788"/>
      <c r="N7" s="788"/>
      <c r="O7" s="788"/>
      <c r="P7" s="788"/>
      <c r="Q7" s="788"/>
      <c r="R7" s="788"/>
      <c r="S7" s="788"/>
      <c r="T7" s="788"/>
      <c r="U7" s="788"/>
      <c r="V7" s="788"/>
      <c r="W7" s="788"/>
      <c r="X7" s="788"/>
      <c r="Y7" s="788"/>
      <c r="Z7" s="788"/>
      <c r="AA7" s="788"/>
      <c r="AB7" s="788"/>
      <c r="AC7" s="788"/>
      <c r="AD7" s="788"/>
      <c r="AE7" s="788"/>
      <c r="AF7" s="788"/>
      <c r="AG7" s="788"/>
      <c r="AH7" s="788"/>
      <c r="AI7" s="788"/>
      <c r="AJ7" s="788"/>
      <c r="AK7" s="788"/>
      <c r="AL7" s="788"/>
      <c r="AM7" s="788" t="s">
        <v>226</v>
      </c>
    </row>
    <row r="8" spans="1:40" s="474" customFormat="1" hidden="1">
      <c r="A8" s="478"/>
      <c r="B8" s="479"/>
      <c r="C8" s="478"/>
      <c r="D8" s="478"/>
      <c r="E8" s="476"/>
      <c r="F8" s="788" t="s">
        <v>25</v>
      </c>
      <c r="G8" s="847" t="s">
        <v>243</v>
      </c>
      <c r="H8" s="847" t="s">
        <v>154</v>
      </c>
      <c r="I8" s="878"/>
      <c r="J8" s="879"/>
      <c r="K8" s="879"/>
      <c r="L8" s="879"/>
      <c r="M8" s="879"/>
      <c r="N8" s="879"/>
      <c r="O8" s="879"/>
      <c r="P8" s="879"/>
      <c r="Q8" s="879"/>
      <c r="R8" s="879"/>
      <c r="S8" s="879"/>
      <c r="T8" s="879"/>
      <c r="U8" s="879"/>
      <c r="V8" s="879"/>
      <c r="W8" s="879"/>
      <c r="X8" s="879"/>
      <c r="Y8" s="879"/>
      <c r="Z8" s="879"/>
      <c r="AA8" s="879"/>
      <c r="AB8" s="879"/>
      <c r="AC8" s="879"/>
      <c r="AD8" s="879"/>
      <c r="AE8" s="879"/>
      <c r="AF8" s="879"/>
      <c r="AG8" s="879"/>
      <c r="AH8" s="879"/>
      <c r="AI8" s="879"/>
      <c r="AJ8" s="879"/>
      <c r="AK8" s="880"/>
      <c r="AL8" s="324"/>
      <c r="AM8" s="788"/>
    </row>
    <row r="9" spans="1:40" ht="22.5">
      <c r="F9" s="788"/>
      <c r="G9" s="847"/>
      <c r="H9" s="847"/>
      <c r="I9" s="522" t="s">
        <v>472</v>
      </c>
      <c r="J9" s="522" t="s">
        <v>471</v>
      </c>
      <c r="K9" s="743" t="s">
        <v>471</v>
      </c>
      <c r="L9" s="743" t="s">
        <v>471</v>
      </c>
      <c r="M9" s="743" t="s">
        <v>471</v>
      </c>
      <c r="N9" s="743" t="s">
        <v>471</v>
      </c>
      <c r="O9" s="743" t="s">
        <v>471</v>
      </c>
      <c r="P9" s="743" t="s">
        <v>471</v>
      </c>
      <c r="Q9" s="743" t="s">
        <v>471</v>
      </c>
      <c r="R9" s="743" t="s">
        <v>471</v>
      </c>
      <c r="S9" s="743" t="s">
        <v>471</v>
      </c>
      <c r="T9" s="743" t="s">
        <v>471</v>
      </c>
      <c r="U9" s="743" t="s">
        <v>471</v>
      </c>
      <c r="V9" s="743" t="s">
        <v>471</v>
      </c>
      <c r="W9" s="743" t="s">
        <v>471</v>
      </c>
      <c r="X9" s="743" t="s">
        <v>471</v>
      </c>
      <c r="Y9" s="743" t="s">
        <v>471</v>
      </c>
      <c r="Z9" s="743" t="s">
        <v>471</v>
      </c>
      <c r="AA9" s="743" t="s">
        <v>471</v>
      </c>
      <c r="AB9" s="743" t="s">
        <v>471</v>
      </c>
      <c r="AC9" s="743" t="s">
        <v>471</v>
      </c>
      <c r="AD9" s="743" t="s">
        <v>471</v>
      </c>
      <c r="AE9" s="743" t="s">
        <v>471</v>
      </c>
      <c r="AF9" s="743" t="s">
        <v>471</v>
      </c>
      <c r="AG9" s="743" t="s">
        <v>471</v>
      </c>
      <c r="AH9" s="743" t="s">
        <v>471</v>
      </c>
      <c r="AI9" s="743" t="s">
        <v>471</v>
      </c>
      <c r="AJ9" s="743" t="s">
        <v>471</v>
      </c>
      <c r="AK9" s="498" t="s">
        <v>363</v>
      </c>
      <c r="AL9" s="324"/>
      <c r="AM9" s="788"/>
      <c r="AN9" s="414"/>
    </row>
    <row r="10" spans="1:40">
      <c r="F10" s="11" t="s">
        <v>26</v>
      </c>
      <c r="G10" s="89" t="s">
        <v>0</v>
      </c>
      <c r="H10" s="89" t="s">
        <v>1</v>
      </c>
      <c r="I10" s="89" t="s">
        <v>2</v>
      </c>
      <c r="J10" s="415" t="s">
        <v>521</v>
      </c>
      <c r="K10" s="415" t="s">
        <v>259</v>
      </c>
      <c r="L10" s="415" t="s">
        <v>443</v>
      </c>
      <c r="M10" s="415" t="s">
        <v>466</v>
      </c>
      <c r="N10" s="415" t="s">
        <v>3168</v>
      </c>
      <c r="O10" s="415" t="s">
        <v>3169</v>
      </c>
      <c r="P10" s="415" t="s">
        <v>3170</v>
      </c>
      <c r="Q10" s="415" t="s">
        <v>3171</v>
      </c>
      <c r="R10" s="415" t="s">
        <v>3172</v>
      </c>
      <c r="S10" s="415" t="s">
        <v>3173</v>
      </c>
      <c r="T10" s="415" t="s">
        <v>3174</v>
      </c>
      <c r="U10" s="415" t="s">
        <v>3175</v>
      </c>
      <c r="V10" s="415" t="s">
        <v>3176</v>
      </c>
      <c r="W10" s="415" t="s">
        <v>3177</v>
      </c>
      <c r="X10" s="415" t="s">
        <v>3178</v>
      </c>
      <c r="Y10" s="415" t="s">
        <v>3179</v>
      </c>
      <c r="Z10" s="415" t="s">
        <v>3180</v>
      </c>
      <c r="AA10" s="415" t="s">
        <v>3181</v>
      </c>
      <c r="AB10" s="415" t="s">
        <v>3182</v>
      </c>
      <c r="AC10" s="415" t="s">
        <v>3183</v>
      </c>
      <c r="AD10" s="415" t="s">
        <v>3184</v>
      </c>
      <c r="AE10" s="415" t="s">
        <v>3185</v>
      </c>
      <c r="AF10" s="415" t="s">
        <v>3186</v>
      </c>
      <c r="AG10" s="415" t="s">
        <v>3187</v>
      </c>
      <c r="AH10" s="415" t="s">
        <v>3188</v>
      </c>
      <c r="AI10" s="415" t="s">
        <v>3189</v>
      </c>
      <c r="AJ10" s="415" t="s">
        <v>3190</v>
      </c>
      <c r="AK10" s="559"/>
      <c r="AL10" s="416"/>
      <c r="AM10" s="525"/>
      <c r="AN10" s="414"/>
    </row>
    <row r="11" spans="1:40" ht="123.75">
      <c r="F11" s="417">
        <v>1</v>
      </c>
      <c r="G11" s="418" t="s">
        <v>473</v>
      </c>
      <c r="H11" s="400" t="s">
        <v>251</v>
      </c>
      <c r="I11" s="419" t="s">
        <v>864</v>
      </c>
      <c r="J11" s="523"/>
      <c r="K11" s="523" t="s">
        <v>3191</v>
      </c>
      <c r="L11" s="523" t="s">
        <v>3192</v>
      </c>
      <c r="M11" s="523" t="s">
        <v>3193</v>
      </c>
      <c r="N11" s="523" t="s">
        <v>3194</v>
      </c>
      <c r="O11" s="523" t="s">
        <v>3195</v>
      </c>
      <c r="P11" s="523" t="s">
        <v>3212</v>
      </c>
      <c r="Q11" s="523" t="s">
        <v>3213</v>
      </c>
      <c r="R11" s="523" t="s">
        <v>3196</v>
      </c>
      <c r="S11" s="523" t="s">
        <v>3197</v>
      </c>
      <c r="T11" s="523" t="s">
        <v>3198</v>
      </c>
      <c r="U11" s="523" t="s">
        <v>3199</v>
      </c>
      <c r="V11" s="523" t="s">
        <v>3200</v>
      </c>
      <c r="W11" s="523" t="s">
        <v>3201</v>
      </c>
      <c r="X11" s="523" t="s">
        <v>3202</v>
      </c>
      <c r="Y11" s="523" t="s">
        <v>3203</v>
      </c>
      <c r="Z11" s="523" t="s">
        <v>3204</v>
      </c>
      <c r="AA11" s="523" t="s">
        <v>3214</v>
      </c>
      <c r="AB11" s="523" t="s">
        <v>3205</v>
      </c>
      <c r="AC11" s="523" t="s">
        <v>3206</v>
      </c>
      <c r="AD11" s="523" t="s">
        <v>3207</v>
      </c>
      <c r="AE11" s="523" t="s">
        <v>3208</v>
      </c>
      <c r="AF11" s="523" t="s">
        <v>3209</v>
      </c>
      <c r="AG11" s="523" t="s">
        <v>3210</v>
      </c>
      <c r="AH11" s="523" t="s">
        <v>3211</v>
      </c>
      <c r="AI11" s="523" t="s">
        <v>3215</v>
      </c>
      <c r="AJ11" s="523" t="s">
        <v>3216</v>
      </c>
      <c r="AK11" s="560"/>
      <c r="AL11" s="416"/>
      <c r="AM11" s="324"/>
      <c r="AN11" s="488"/>
    </row>
    <row r="12" spans="1:40" ht="18.75">
      <c r="F12" s="417">
        <v>2</v>
      </c>
      <c r="G12" s="418" t="s">
        <v>364</v>
      </c>
      <c r="H12" s="400" t="s">
        <v>251</v>
      </c>
      <c r="I12" s="281" t="s">
        <v>3165</v>
      </c>
      <c r="J12" s="400" t="s">
        <v>251</v>
      </c>
      <c r="K12" s="508" t="s">
        <v>251</v>
      </c>
      <c r="L12" s="508" t="s">
        <v>251</v>
      </c>
      <c r="M12" s="508" t="s">
        <v>251</v>
      </c>
      <c r="N12" s="508" t="s">
        <v>251</v>
      </c>
      <c r="O12" s="508" t="s">
        <v>251</v>
      </c>
      <c r="P12" s="508" t="s">
        <v>251</v>
      </c>
      <c r="Q12" s="508" t="s">
        <v>251</v>
      </c>
      <c r="R12" s="508" t="s">
        <v>251</v>
      </c>
      <c r="S12" s="508" t="s">
        <v>251</v>
      </c>
      <c r="T12" s="508" t="s">
        <v>251</v>
      </c>
      <c r="U12" s="508" t="s">
        <v>251</v>
      </c>
      <c r="V12" s="508" t="s">
        <v>251</v>
      </c>
      <c r="W12" s="508" t="s">
        <v>251</v>
      </c>
      <c r="X12" s="508" t="s">
        <v>251</v>
      </c>
      <c r="Y12" s="508" t="s">
        <v>251</v>
      </c>
      <c r="Z12" s="508" t="s">
        <v>251</v>
      </c>
      <c r="AA12" s="508" t="s">
        <v>251</v>
      </c>
      <c r="AB12" s="508" t="s">
        <v>251</v>
      </c>
      <c r="AC12" s="508" t="s">
        <v>251</v>
      </c>
      <c r="AD12" s="508" t="s">
        <v>251</v>
      </c>
      <c r="AE12" s="508" t="s">
        <v>251</v>
      </c>
      <c r="AF12" s="508" t="s">
        <v>251</v>
      </c>
      <c r="AG12" s="508" t="s">
        <v>251</v>
      </c>
      <c r="AH12" s="508" t="s">
        <v>251</v>
      </c>
      <c r="AI12" s="508" t="s">
        <v>251</v>
      </c>
      <c r="AJ12" s="508" t="s">
        <v>251</v>
      </c>
      <c r="AK12" s="560"/>
      <c r="AL12" s="416"/>
      <c r="AM12" s="324" t="s">
        <v>478</v>
      </c>
      <c r="AN12" s="488"/>
    </row>
    <row r="13" spans="1:40" s="474" customFormat="1" ht="18.75">
      <c r="A13" s="478"/>
      <c r="B13" s="479"/>
      <c r="C13" s="478"/>
      <c r="D13" s="478"/>
      <c r="F13" s="481" t="s">
        <v>257</v>
      </c>
      <c r="G13" s="483" t="s">
        <v>474</v>
      </c>
      <c r="H13" s="482" t="s">
        <v>251</v>
      </c>
      <c r="I13" s="652" t="s">
        <v>839</v>
      </c>
      <c r="J13" s="482" t="s">
        <v>251</v>
      </c>
      <c r="K13" s="508" t="s">
        <v>251</v>
      </c>
      <c r="L13" s="508" t="s">
        <v>251</v>
      </c>
      <c r="M13" s="508" t="s">
        <v>251</v>
      </c>
      <c r="N13" s="508" t="s">
        <v>251</v>
      </c>
      <c r="O13" s="508" t="s">
        <v>251</v>
      </c>
      <c r="P13" s="508" t="s">
        <v>251</v>
      </c>
      <c r="Q13" s="508" t="s">
        <v>251</v>
      </c>
      <c r="R13" s="508" t="s">
        <v>251</v>
      </c>
      <c r="S13" s="508" t="s">
        <v>251</v>
      </c>
      <c r="T13" s="508" t="s">
        <v>251</v>
      </c>
      <c r="U13" s="508" t="s">
        <v>251</v>
      </c>
      <c r="V13" s="508" t="s">
        <v>251</v>
      </c>
      <c r="W13" s="508" t="s">
        <v>251</v>
      </c>
      <c r="X13" s="508" t="s">
        <v>251</v>
      </c>
      <c r="Y13" s="508" t="s">
        <v>251</v>
      </c>
      <c r="Z13" s="508" t="s">
        <v>251</v>
      </c>
      <c r="AA13" s="508" t="s">
        <v>251</v>
      </c>
      <c r="AB13" s="508" t="s">
        <v>251</v>
      </c>
      <c r="AC13" s="508" t="s">
        <v>251</v>
      </c>
      <c r="AD13" s="508" t="s">
        <v>251</v>
      </c>
      <c r="AE13" s="508" t="s">
        <v>251</v>
      </c>
      <c r="AF13" s="508" t="s">
        <v>251</v>
      </c>
      <c r="AG13" s="508" t="s">
        <v>251</v>
      </c>
      <c r="AH13" s="508" t="s">
        <v>251</v>
      </c>
      <c r="AI13" s="508" t="s">
        <v>251</v>
      </c>
      <c r="AJ13" s="508" t="s">
        <v>251</v>
      </c>
      <c r="AK13" s="560"/>
      <c r="AL13" s="480"/>
      <c r="AM13" s="324" t="s">
        <v>477</v>
      </c>
      <c r="AN13" s="488"/>
    </row>
    <row r="14" spans="1:40" ht="33.75">
      <c r="F14" s="417" t="s">
        <v>1</v>
      </c>
      <c r="G14" s="418" t="s">
        <v>475</v>
      </c>
      <c r="H14" s="400" t="s">
        <v>251</v>
      </c>
      <c r="I14" s="419" t="s">
        <v>527</v>
      </c>
      <c r="J14" s="400" t="s">
        <v>251</v>
      </c>
      <c r="K14" s="508" t="s">
        <v>251</v>
      </c>
      <c r="L14" s="508" t="s">
        <v>251</v>
      </c>
      <c r="M14" s="508" t="s">
        <v>251</v>
      </c>
      <c r="N14" s="508" t="s">
        <v>251</v>
      </c>
      <c r="O14" s="508" t="s">
        <v>251</v>
      </c>
      <c r="P14" s="508" t="s">
        <v>251</v>
      </c>
      <c r="Q14" s="508" t="s">
        <v>251</v>
      </c>
      <c r="R14" s="508" t="s">
        <v>251</v>
      </c>
      <c r="S14" s="508" t="s">
        <v>251</v>
      </c>
      <c r="T14" s="508" t="s">
        <v>251</v>
      </c>
      <c r="U14" s="508" t="s">
        <v>251</v>
      </c>
      <c r="V14" s="508" t="s">
        <v>251</v>
      </c>
      <c r="W14" s="508" t="s">
        <v>251</v>
      </c>
      <c r="X14" s="508" t="s">
        <v>251</v>
      </c>
      <c r="Y14" s="508" t="s">
        <v>251</v>
      </c>
      <c r="Z14" s="508" t="s">
        <v>251</v>
      </c>
      <c r="AA14" s="508" t="s">
        <v>251</v>
      </c>
      <c r="AB14" s="508" t="s">
        <v>251</v>
      </c>
      <c r="AC14" s="508" t="s">
        <v>251</v>
      </c>
      <c r="AD14" s="508" t="s">
        <v>251</v>
      </c>
      <c r="AE14" s="508" t="s">
        <v>251</v>
      </c>
      <c r="AF14" s="508" t="s">
        <v>251</v>
      </c>
      <c r="AG14" s="508" t="s">
        <v>251</v>
      </c>
      <c r="AH14" s="508" t="s">
        <v>251</v>
      </c>
      <c r="AI14" s="508" t="s">
        <v>251</v>
      </c>
      <c r="AJ14" s="508" t="s">
        <v>251</v>
      </c>
      <c r="AK14" s="560"/>
      <c r="AL14" s="416"/>
      <c r="AM14" s="324" t="s">
        <v>476</v>
      </c>
      <c r="AN14" s="488"/>
    </row>
    <row r="15" spans="1:40" ht="45">
      <c r="F15" s="417" t="s">
        <v>2</v>
      </c>
      <c r="G15" s="418" t="s">
        <v>479</v>
      </c>
      <c r="H15" s="400" t="s">
        <v>251</v>
      </c>
      <c r="I15" s="523" t="s">
        <v>3166</v>
      </c>
      <c r="J15" s="400" t="s">
        <v>251</v>
      </c>
      <c r="K15" s="508" t="s">
        <v>251</v>
      </c>
      <c r="L15" s="508" t="s">
        <v>251</v>
      </c>
      <c r="M15" s="508" t="s">
        <v>251</v>
      </c>
      <c r="N15" s="508" t="s">
        <v>251</v>
      </c>
      <c r="O15" s="508" t="s">
        <v>251</v>
      </c>
      <c r="P15" s="508" t="s">
        <v>251</v>
      </c>
      <c r="Q15" s="508" t="s">
        <v>251</v>
      </c>
      <c r="R15" s="508" t="s">
        <v>251</v>
      </c>
      <c r="S15" s="508" t="s">
        <v>251</v>
      </c>
      <c r="T15" s="508" t="s">
        <v>251</v>
      </c>
      <c r="U15" s="508" t="s">
        <v>251</v>
      </c>
      <c r="V15" s="508" t="s">
        <v>251</v>
      </c>
      <c r="W15" s="508" t="s">
        <v>251</v>
      </c>
      <c r="X15" s="508" t="s">
        <v>251</v>
      </c>
      <c r="Y15" s="508" t="s">
        <v>251</v>
      </c>
      <c r="Z15" s="508" t="s">
        <v>251</v>
      </c>
      <c r="AA15" s="508" t="s">
        <v>251</v>
      </c>
      <c r="AB15" s="508" t="s">
        <v>251</v>
      </c>
      <c r="AC15" s="508" t="s">
        <v>251</v>
      </c>
      <c r="AD15" s="508" t="s">
        <v>251</v>
      </c>
      <c r="AE15" s="508" t="s">
        <v>251</v>
      </c>
      <c r="AF15" s="508" t="s">
        <v>251</v>
      </c>
      <c r="AG15" s="508" t="s">
        <v>251</v>
      </c>
      <c r="AH15" s="508" t="s">
        <v>251</v>
      </c>
      <c r="AI15" s="508" t="s">
        <v>251</v>
      </c>
      <c r="AJ15" s="508" t="s">
        <v>251</v>
      </c>
      <c r="AK15" s="560"/>
      <c r="AL15" s="416"/>
      <c r="AM15" s="324" t="s">
        <v>480</v>
      </c>
      <c r="AN15" s="488"/>
    </row>
    <row r="16" spans="1:40" ht="45">
      <c r="F16" s="417" t="s">
        <v>12</v>
      </c>
      <c r="G16" s="418" t="s">
        <v>365</v>
      </c>
      <c r="H16" s="400" t="s">
        <v>251</v>
      </c>
      <c r="I16" s="523" t="s">
        <v>3167</v>
      </c>
      <c r="J16" s="400" t="s">
        <v>251</v>
      </c>
      <c r="K16" s="508" t="s">
        <v>251</v>
      </c>
      <c r="L16" s="508" t="s">
        <v>251</v>
      </c>
      <c r="M16" s="508" t="s">
        <v>251</v>
      </c>
      <c r="N16" s="508" t="s">
        <v>251</v>
      </c>
      <c r="O16" s="508" t="s">
        <v>251</v>
      </c>
      <c r="P16" s="508" t="s">
        <v>251</v>
      </c>
      <c r="Q16" s="508" t="s">
        <v>251</v>
      </c>
      <c r="R16" s="508" t="s">
        <v>251</v>
      </c>
      <c r="S16" s="508" t="s">
        <v>251</v>
      </c>
      <c r="T16" s="508" t="s">
        <v>251</v>
      </c>
      <c r="U16" s="508" t="s">
        <v>251</v>
      </c>
      <c r="V16" s="508" t="s">
        <v>251</v>
      </c>
      <c r="W16" s="508" t="s">
        <v>251</v>
      </c>
      <c r="X16" s="508" t="s">
        <v>251</v>
      </c>
      <c r="Y16" s="508" t="s">
        <v>251</v>
      </c>
      <c r="Z16" s="508" t="s">
        <v>251</v>
      </c>
      <c r="AA16" s="508" t="s">
        <v>251</v>
      </c>
      <c r="AB16" s="508" t="s">
        <v>251</v>
      </c>
      <c r="AC16" s="508" t="s">
        <v>251</v>
      </c>
      <c r="AD16" s="508" t="s">
        <v>251</v>
      </c>
      <c r="AE16" s="508" t="s">
        <v>251</v>
      </c>
      <c r="AF16" s="508" t="s">
        <v>251</v>
      </c>
      <c r="AG16" s="508" t="s">
        <v>251</v>
      </c>
      <c r="AH16" s="508" t="s">
        <v>251</v>
      </c>
      <c r="AI16" s="508" t="s">
        <v>251</v>
      </c>
      <c r="AJ16" s="508" t="s">
        <v>251</v>
      </c>
      <c r="AK16" s="560"/>
      <c r="AL16" s="416"/>
      <c r="AM16" s="324"/>
      <c r="AN16" s="488"/>
    </row>
    <row r="17" spans="1:40" ht="22.5">
      <c r="F17" s="417" t="s">
        <v>13</v>
      </c>
      <c r="G17" s="418" t="s">
        <v>481</v>
      </c>
      <c r="H17" s="400" t="s">
        <v>251</v>
      </c>
      <c r="I17" s="714" t="s">
        <v>804</v>
      </c>
      <c r="J17" s="281"/>
      <c r="K17" s="281" t="s">
        <v>804</v>
      </c>
      <c r="L17" s="281" t="s">
        <v>804</v>
      </c>
      <c r="M17" s="281" t="s">
        <v>804</v>
      </c>
      <c r="N17" s="281" t="s">
        <v>804</v>
      </c>
      <c r="O17" s="281" t="s">
        <v>829</v>
      </c>
      <c r="P17" s="281" t="s">
        <v>843</v>
      </c>
      <c r="Q17" s="281" t="s">
        <v>843</v>
      </c>
      <c r="R17" s="281" t="s">
        <v>809</v>
      </c>
      <c r="S17" s="281" t="s">
        <v>809</v>
      </c>
      <c r="T17" s="281" t="s">
        <v>804</v>
      </c>
      <c r="U17" s="281" t="s">
        <v>829</v>
      </c>
      <c r="V17" s="281" t="s">
        <v>809</v>
      </c>
      <c r="W17" s="281" t="s">
        <v>804</v>
      </c>
      <c r="X17" s="281" t="s">
        <v>804</v>
      </c>
      <c r="Y17" s="281" t="s">
        <v>804</v>
      </c>
      <c r="Z17" s="281" t="s">
        <v>804</v>
      </c>
      <c r="AA17" s="281" t="s">
        <v>829</v>
      </c>
      <c r="AB17" s="281" t="s">
        <v>804</v>
      </c>
      <c r="AC17" s="281" t="s">
        <v>804</v>
      </c>
      <c r="AD17" s="281" t="s">
        <v>843</v>
      </c>
      <c r="AE17" s="281" t="s">
        <v>809</v>
      </c>
      <c r="AF17" s="281" t="s">
        <v>829</v>
      </c>
      <c r="AG17" s="281" t="s">
        <v>809</v>
      </c>
      <c r="AH17" s="281" t="s">
        <v>829</v>
      </c>
      <c r="AI17" s="281" t="s">
        <v>843</v>
      </c>
      <c r="AJ17" s="281" t="s">
        <v>843</v>
      </c>
      <c r="AK17" s="560"/>
      <c r="AL17" s="416"/>
      <c r="AM17" s="324" t="s">
        <v>482</v>
      </c>
      <c r="AN17" s="488"/>
    </row>
    <row r="18" spans="1:40" ht="22.5">
      <c r="F18" s="417" t="s">
        <v>31</v>
      </c>
      <c r="G18" s="418" t="s">
        <v>483</v>
      </c>
      <c r="H18" s="400" t="s">
        <v>251</v>
      </c>
      <c r="I18" s="714" t="s">
        <v>796</v>
      </c>
      <c r="J18" s="281"/>
      <c r="K18" s="281" t="s">
        <v>3217</v>
      </c>
      <c r="L18" s="281" t="s">
        <v>798</v>
      </c>
      <c r="M18" s="281" t="s">
        <v>3217</v>
      </c>
      <c r="N18" s="281" t="s">
        <v>3217</v>
      </c>
      <c r="O18" s="281" t="s">
        <v>796</v>
      </c>
      <c r="P18" s="281" t="s">
        <v>796</v>
      </c>
      <c r="Q18" s="281" t="s">
        <v>796</v>
      </c>
      <c r="R18" s="281" t="s">
        <v>796</v>
      </c>
      <c r="S18" s="281" t="s">
        <v>796</v>
      </c>
      <c r="T18" s="281" t="s">
        <v>796</v>
      </c>
      <c r="U18" s="281" t="s">
        <v>796</v>
      </c>
      <c r="V18" s="281" t="s">
        <v>798</v>
      </c>
      <c r="W18" s="281" t="s">
        <v>798</v>
      </c>
      <c r="X18" s="281" t="s">
        <v>796</v>
      </c>
      <c r="Y18" s="281" t="s">
        <v>3217</v>
      </c>
      <c r="Z18" s="281" t="s">
        <v>3217</v>
      </c>
      <c r="AA18" s="281" t="s">
        <v>796</v>
      </c>
      <c r="AB18" s="281" t="s">
        <v>798</v>
      </c>
      <c r="AC18" s="281" t="s">
        <v>3217</v>
      </c>
      <c r="AD18" s="281" t="s">
        <v>796</v>
      </c>
      <c r="AE18" s="281" t="s">
        <v>3218</v>
      </c>
      <c r="AF18" s="281" t="s">
        <v>798</v>
      </c>
      <c r="AG18" s="281" t="s">
        <v>3218</v>
      </c>
      <c r="AH18" s="281" t="s">
        <v>796</v>
      </c>
      <c r="AI18" s="281" t="s">
        <v>796</v>
      </c>
      <c r="AJ18" s="281" t="s">
        <v>796</v>
      </c>
      <c r="AK18" s="560"/>
      <c r="AL18" s="416"/>
      <c r="AM18" s="324" t="s">
        <v>484</v>
      </c>
      <c r="AN18" s="488"/>
    </row>
    <row r="19" spans="1:40" ht="56.25">
      <c r="F19" s="417" t="s">
        <v>32</v>
      </c>
      <c r="G19" s="418" t="s">
        <v>485</v>
      </c>
      <c r="H19" s="400" t="s">
        <v>418</v>
      </c>
      <c r="I19" s="420">
        <f t="shared" ref="I19:AJ19" si="0">SUMIF(List06_flag_year,"y",I20:I39)</f>
        <v>84811</v>
      </c>
      <c r="J19" s="420">
        <f t="shared" si="0"/>
        <v>0</v>
      </c>
      <c r="K19" s="420">
        <f t="shared" si="0"/>
        <v>2714</v>
      </c>
      <c r="L19" s="420">
        <f t="shared" si="0"/>
        <v>12390</v>
      </c>
      <c r="M19" s="420">
        <f t="shared" si="0"/>
        <v>120</v>
      </c>
      <c r="N19" s="420">
        <f t="shared" si="0"/>
        <v>2237</v>
      </c>
      <c r="O19" s="420">
        <f t="shared" si="0"/>
        <v>3338</v>
      </c>
      <c r="P19" s="420">
        <f t="shared" si="0"/>
        <v>5671</v>
      </c>
      <c r="Q19" s="420">
        <f t="shared" si="0"/>
        <v>2943</v>
      </c>
      <c r="R19" s="420">
        <f t="shared" si="0"/>
        <v>10569</v>
      </c>
      <c r="S19" s="420">
        <f t="shared" si="0"/>
        <v>2936</v>
      </c>
      <c r="T19" s="420">
        <f t="shared" si="0"/>
        <v>9823</v>
      </c>
      <c r="U19" s="420">
        <f t="shared" si="0"/>
        <v>5724</v>
      </c>
      <c r="V19" s="420">
        <f t="shared" si="0"/>
        <v>1858</v>
      </c>
      <c r="W19" s="420">
        <f t="shared" si="0"/>
        <v>3984</v>
      </c>
      <c r="X19" s="420">
        <f t="shared" si="0"/>
        <v>3219</v>
      </c>
      <c r="Y19" s="420">
        <f t="shared" si="0"/>
        <v>2109</v>
      </c>
      <c r="Z19" s="420">
        <f t="shared" si="0"/>
        <v>2139</v>
      </c>
      <c r="AA19" s="420">
        <f t="shared" si="0"/>
        <v>450</v>
      </c>
      <c r="AB19" s="420">
        <f t="shared" si="0"/>
        <v>1040</v>
      </c>
      <c r="AC19" s="420">
        <f t="shared" si="0"/>
        <v>354</v>
      </c>
      <c r="AD19" s="420">
        <f t="shared" si="0"/>
        <v>827</v>
      </c>
      <c r="AE19" s="420">
        <f t="shared" si="0"/>
        <v>1775</v>
      </c>
      <c r="AF19" s="420">
        <f t="shared" si="0"/>
        <v>2318</v>
      </c>
      <c r="AG19" s="420">
        <f t="shared" si="0"/>
        <v>2461</v>
      </c>
      <c r="AH19" s="420">
        <f t="shared" si="0"/>
        <v>445</v>
      </c>
      <c r="AI19" s="420">
        <f t="shared" si="0"/>
        <v>856</v>
      </c>
      <c r="AJ19" s="420">
        <f t="shared" si="0"/>
        <v>2511</v>
      </c>
      <c r="AK19" s="561"/>
      <c r="AL19" s="421"/>
      <c r="AM19" s="324" t="s">
        <v>486</v>
      </c>
      <c r="AN19" s="489"/>
    </row>
    <row r="20" spans="1:40" ht="33.75" hidden="1">
      <c r="B20" s="843" t="s">
        <v>366</v>
      </c>
      <c r="F20" s="417" t="str">
        <f>B20</f>
        <v>8.0</v>
      </c>
      <c r="G20" s="492"/>
      <c r="H20" s="400" t="s">
        <v>418</v>
      </c>
      <c r="I20" s="420">
        <f t="shared" ref="I20:AJ20" si="1">SUM(I21:I22)</f>
        <v>0</v>
      </c>
      <c r="J20" s="420">
        <f t="shared" si="1"/>
        <v>0</v>
      </c>
      <c r="K20" s="420">
        <f t="shared" si="1"/>
        <v>0</v>
      </c>
      <c r="L20" s="420">
        <f t="shared" si="1"/>
        <v>0</v>
      </c>
      <c r="M20" s="420">
        <f t="shared" si="1"/>
        <v>0</v>
      </c>
      <c r="N20" s="420">
        <f t="shared" si="1"/>
        <v>0</v>
      </c>
      <c r="O20" s="420">
        <f t="shared" si="1"/>
        <v>0</v>
      </c>
      <c r="P20" s="420">
        <f t="shared" si="1"/>
        <v>0</v>
      </c>
      <c r="Q20" s="420">
        <f t="shared" si="1"/>
        <v>0</v>
      </c>
      <c r="R20" s="420">
        <f t="shared" si="1"/>
        <v>0</v>
      </c>
      <c r="S20" s="420">
        <f t="shared" si="1"/>
        <v>0</v>
      </c>
      <c r="T20" s="420">
        <f t="shared" si="1"/>
        <v>0</v>
      </c>
      <c r="U20" s="420">
        <f t="shared" si="1"/>
        <v>0</v>
      </c>
      <c r="V20" s="420">
        <f t="shared" si="1"/>
        <v>0</v>
      </c>
      <c r="W20" s="420">
        <f t="shared" si="1"/>
        <v>0</v>
      </c>
      <c r="X20" s="420">
        <f t="shared" si="1"/>
        <v>0</v>
      </c>
      <c r="Y20" s="420">
        <f t="shared" si="1"/>
        <v>0</v>
      </c>
      <c r="Z20" s="420">
        <f t="shared" si="1"/>
        <v>0</v>
      </c>
      <c r="AA20" s="420">
        <f t="shared" si="1"/>
        <v>0</v>
      </c>
      <c r="AB20" s="420">
        <f t="shared" si="1"/>
        <v>0</v>
      </c>
      <c r="AC20" s="420">
        <f t="shared" si="1"/>
        <v>0</v>
      </c>
      <c r="AD20" s="420">
        <f t="shared" si="1"/>
        <v>0</v>
      </c>
      <c r="AE20" s="420">
        <f t="shared" si="1"/>
        <v>0</v>
      </c>
      <c r="AF20" s="420">
        <f t="shared" si="1"/>
        <v>0</v>
      </c>
      <c r="AG20" s="420">
        <f t="shared" si="1"/>
        <v>0</v>
      </c>
      <c r="AH20" s="420">
        <f t="shared" si="1"/>
        <v>0</v>
      </c>
      <c r="AI20" s="420">
        <f t="shared" si="1"/>
        <v>0</v>
      </c>
      <c r="AJ20" s="420">
        <f t="shared" si="1"/>
        <v>0</v>
      </c>
      <c r="AK20" s="561" t="s">
        <v>61</v>
      </c>
      <c r="AL20" s="421"/>
      <c r="AM20" s="324" t="s">
        <v>487</v>
      </c>
      <c r="AN20" s="489"/>
    </row>
    <row r="21" spans="1:40" ht="45" hidden="1">
      <c r="B21" s="843"/>
      <c r="C21" s="191">
        <v>1</v>
      </c>
      <c r="F21" s="422" t="str">
        <f>B20&amp;"."&amp;C21</f>
        <v>8.0.1</v>
      </c>
      <c r="G21" s="520"/>
      <c r="H21" s="423" t="s">
        <v>418</v>
      </c>
      <c r="I21" s="48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61" t="s">
        <v>367</v>
      </c>
      <c r="AL21" s="421"/>
      <c r="AM21" s="324" t="s">
        <v>488</v>
      </c>
      <c r="AN21" s="489"/>
    </row>
    <row r="22" spans="1:40" ht="18.75" hidden="1">
      <c r="B22" s="843"/>
      <c r="F22" s="424"/>
      <c r="G22" s="425" t="s">
        <v>368</v>
      </c>
      <c r="H22" s="426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  <c r="AD22" s="427"/>
      <c r="AE22" s="427"/>
      <c r="AF22" s="427"/>
      <c r="AG22" s="427"/>
      <c r="AH22" s="427"/>
      <c r="AI22" s="427"/>
      <c r="AJ22" s="427"/>
      <c r="AK22" s="562"/>
      <c r="AL22" s="421"/>
      <c r="AM22" s="324"/>
      <c r="AN22" s="489"/>
    </row>
    <row r="23" spans="1:40" ht="33.75">
      <c r="B23" s="843" t="s">
        <v>369</v>
      </c>
      <c r="D23" s="169"/>
      <c r="F23" s="428" t="str">
        <f>B23</f>
        <v>8.1</v>
      </c>
      <c r="G23" s="492">
        <v>2018</v>
      </c>
      <c r="H23" s="429" t="s">
        <v>418</v>
      </c>
      <c r="I23" s="430">
        <f t="shared" ref="I23:AJ23" si="2">SUM(I24:I26)</f>
        <v>15720</v>
      </c>
      <c r="J23" s="420">
        <f t="shared" si="2"/>
        <v>0</v>
      </c>
      <c r="K23" s="420">
        <f t="shared" si="2"/>
        <v>2714</v>
      </c>
      <c r="L23" s="420">
        <f t="shared" si="2"/>
        <v>936</v>
      </c>
      <c r="M23" s="420">
        <f t="shared" si="2"/>
        <v>120</v>
      </c>
      <c r="N23" s="420">
        <f t="shared" si="2"/>
        <v>2237</v>
      </c>
      <c r="O23" s="420">
        <f t="shared" si="2"/>
        <v>0</v>
      </c>
      <c r="P23" s="420">
        <f t="shared" si="2"/>
        <v>0</v>
      </c>
      <c r="Q23" s="420">
        <f t="shared" si="2"/>
        <v>0</v>
      </c>
      <c r="R23" s="420">
        <f t="shared" si="2"/>
        <v>0</v>
      </c>
      <c r="S23" s="420">
        <f t="shared" si="2"/>
        <v>0</v>
      </c>
      <c r="T23" s="420">
        <f t="shared" si="2"/>
        <v>2360</v>
      </c>
      <c r="U23" s="420">
        <f t="shared" si="2"/>
        <v>0</v>
      </c>
      <c r="V23" s="420">
        <f t="shared" si="2"/>
        <v>0</v>
      </c>
      <c r="W23" s="420">
        <f t="shared" si="2"/>
        <v>649</v>
      </c>
      <c r="X23" s="420">
        <f t="shared" si="2"/>
        <v>1113</v>
      </c>
      <c r="Y23" s="420">
        <f t="shared" si="2"/>
        <v>2109</v>
      </c>
      <c r="Z23" s="420">
        <f t="shared" si="2"/>
        <v>2139</v>
      </c>
      <c r="AA23" s="420">
        <f t="shared" si="2"/>
        <v>0</v>
      </c>
      <c r="AB23" s="420">
        <f t="shared" si="2"/>
        <v>826</v>
      </c>
      <c r="AC23" s="420">
        <f t="shared" si="2"/>
        <v>354</v>
      </c>
      <c r="AD23" s="420">
        <f t="shared" si="2"/>
        <v>163</v>
      </c>
      <c r="AE23" s="420">
        <f t="shared" si="2"/>
        <v>0</v>
      </c>
      <c r="AF23" s="420">
        <f t="shared" si="2"/>
        <v>0</v>
      </c>
      <c r="AG23" s="420">
        <f t="shared" si="2"/>
        <v>0</v>
      </c>
      <c r="AH23" s="420">
        <f t="shared" si="2"/>
        <v>0</v>
      </c>
      <c r="AI23" s="420">
        <f t="shared" si="2"/>
        <v>0</v>
      </c>
      <c r="AJ23" s="420">
        <f t="shared" si="2"/>
        <v>0</v>
      </c>
      <c r="AK23" s="561" t="s">
        <v>61</v>
      </c>
      <c r="AL23" s="421"/>
      <c r="AM23" s="324" t="s">
        <v>487</v>
      </c>
      <c r="AN23" s="489"/>
    </row>
    <row r="24" spans="1:40" ht="45">
      <c r="B24" s="843"/>
      <c r="C24" s="191">
        <v>1</v>
      </c>
      <c r="F24" s="431" t="str">
        <f>B23&amp;"."&amp;C24</f>
        <v>8.1.1</v>
      </c>
      <c r="G24" s="520" t="s">
        <v>500</v>
      </c>
      <c r="H24" s="400" t="s">
        <v>418</v>
      </c>
      <c r="I24" s="486">
        <f>K24+L24+M24+N24+O24+P24+Q24+R24+S24+T24+U24+V24+W24+X24+Y24+Z24+AA24+AB24+AC24+AD24+AE24+AF24+AG24+AH24+AI24+AJ24</f>
        <v>9713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2360</v>
      </c>
      <c r="U24" s="5"/>
      <c r="V24" s="5"/>
      <c r="W24" s="5">
        <v>649</v>
      </c>
      <c r="X24" s="5">
        <v>1113</v>
      </c>
      <c r="Y24" s="5">
        <v>2109</v>
      </c>
      <c r="Z24" s="5">
        <v>2139</v>
      </c>
      <c r="AA24" s="5"/>
      <c r="AB24" s="5">
        <v>826</v>
      </c>
      <c r="AC24" s="5">
        <v>354</v>
      </c>
      <c r="AD24" s="5">
        <v>163</v>
      </c>
      <c r="AE24" s="5"/>
      <c r="AF24" s="5"/>
      <c r="AG24" s="5"/>
      <c r="AH24" s="5"/>
      <c r="AI24" s="5"/>
      <c r="AJ24" s="5"/>
      <c r="AK24" s="561" t="s">
        <v>367</v>
      </c>
      <c r="AL24" s="421"/>
      <c r="AM24" s="324" t="s">
        <v>488</v>
      </c>
      <c r="AN24" s="489"/>
    </row>
    <row r="25" spans="1:40" s="633" customFormat="1" ht="45">
      <c r="A25" s="637"/>
      <c r="B25" s="843"/>
      <c r="C25" s="637">
        <v>2</v>
      </c>
      <c r="D25" s="637"/>
      <c r="E25" s="169" t="s">
        <v>3096</v>
      </c>
      <c r="F25" s="422" t="str">
        <f>$B$23&amp;"."&amp;$C$25</f>
        <v>8.1.2</v>
      </c>
      <c r="G25" s="520" t="s">
        <v>494</v>
      </c>
      <c r="H25" s="423" t="s">
        <v>418</v>
      </c>
      <c r="I25" s="486">
        <f>K25+L25+M25+N25+O25+P25+Q25+R25+S25+T25+U25+V25+W25+X25+Y25+Z25+AA25+AB25+AC25+AD25+AE25+AF25+AG25+AH25+AI25+AJ25</f>
        <v>6007</v>
      </c>
      <c r="J25" s="5"/>
      <c r="K25" s="5">
        <v>2714</v>
      </c>
      <c r="L25" s="5">
        <v>936</v>
      </c>
      <c r="M25" s="5">
        <v>120</v>
      </c>
      <c r="N25" s="5">
        <v>2237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61" t="s">
        <v>367</v>
      </c>
      <c r="AL25" s="421"/>
      <c r="AM25" s="324" t="s">
        <v>488</v>
      </c>
      <c r="AN25" s="489"/>
    </row>
    <row r="26" spans="1:40" ht="18.75">
      <c r="B26" s="843"/>
      <c r="F26" s="432"/>
      <c r="G26" s="425" t="s">
        <v>368</v>
      </c>
      <c r="H26" s="426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  <c r="AA26" s="427"/>
      <c r="AB26" s="427"/>
      <c r="AC26" s="427"/>
      <c r="AD26" s="427"/>
      <c r="AE26" s="427"/>
      <c r="AF26" s="427"/>
      <c r="AG26" s="427"/>
      <c r="AH26" s="427"/>
      <c r="AI26" s="427"/>
      <c r="AJ26" s="427"/>
      <c r="AK26" s="562"/>
      <c r="AL26" s="421"/>
      <c r="AM26" s="324"/>
      <c r="AN26" s="489"/>
    </row>
    <row r="27" spans="1:40" s="633" customFormat="1" ht="33.75">
      <c r="A27" s="637"/>
      <c r="B27" s="843" t="s">
        <v>3145</v>
      </c>
      <c r="C27" s="637"/>
      <c r="D27" s="169" t="s">
        <v>3096</v>
      </c>
      <c r="F27" s="481" t="str">
        <f>B27</f>
        <v>8.2</v>
      </c>
      <c r="G27" s="492">
        <v>2019</v>
      </c>
      <c r="H27" s="508" t="s">
        <v>418</v>
      </c>
      <c r="I27" s="420">
        <f t="shared" ref="I27:AJ27" si="3">SUM(I28:I30)</f>
        <v>22915</v>
      </c>
      <c r="J27" s="420">
        <f t="shared" si="3"/>
        <v>0</v>
      </c>
      <c r="K27" s="420">
        <f t="shared" si="3"/>
        <v>0</v>
      </c>
      <c r="L27" s="420">
        <f t="shared" si="3"/>
        <v>10254</v>
      </c>
      <c r="M27" s="420">
        <f t="shared" si="3"/>
        <v>0</v>
      </c>
      <c r="N27" s="420">
        <f t="shared" si="3"/>
        <v>0</v>
      </c>
      <c r="O27" s="420">
        <f t="shared" si="3"/>
        <v>0</v>
      </c>
      <c r="P27" s="420">
        <f t="shared" si="3"/>
        <v>0</v>
      </c>
      <c r="Q27" s="420">
        <f t="shared" si="3"/>
        <v>0</v>
      </c>
      <c r="R27" s="420">
        <f t="shared" si="3"/>
        <v>693</v>
      </c>
      <c r="S27" s="420">
        <f t="shared" si="3"/>
        <v>608</v>
      </c>
      <c r="T27" s="420">
        <f t="shared" si="3"/>
        <v>2400</v>
      </c>
      <c r="U27" s="420">
        <f t="shared" si="3"/>
        <v>0</v>
      </c>
      <c r="V27" s="420">
        <f t="shared" si="3"/>
        <v>302</v>
      </c>
      <c r="W27" s="420">
        <f t="shared" si="3"/>
        <v>2160</v>
      </c>
      <c r="X27" s="420">
        <f t="shared" si="3"/>
        <v>2106</v>
      </c>
      <c r="Y27" s="420">
        <f t="shared" si="3"/>
        <v>0</v>
      </c>
      <c r="Z27" s="420">
        <f t="shared" si="3"/>
        <v>0</v>
      </c>
      <c r="AA27" s="420">
        <f t="shared" si="3"/>
        <v>0</v>
      </c>
      <c r="AB27" s="420">
        <f t="shared" si="3"/>
        <v>0</v>
      </c>
      <c r="AC27" s="420">
        <f t="shared" si="3"/>
        <v>0</v>
      </c>
      <c r="AD27" s="420">
        <f t="shared" si="3"/>
        <v>156</v>
      </c>
      <c r="AE27" s="420">
        <f t="shared" si="3"/>
        <v>1775</v>
      </c>
      <c r="AF27" s="420">
        <f t="shared" si="3"/>
        <v>0</v>
      </c>
      <c r="AG27" s="420">
        <f t="shared" si="3"/>
        <v>2461</v>
      </c>
      <c r="AH27" s="420">
        <f t="shared" si="3"/>
        <v>0</v>
      </c>
      <c r="AI27" s="420">
        <f t="shared" si="3"/>
        <v>0</v>
      </c>
      <c r="AJ27" s="420">
        <f t="shared" si="3"/>
        <v>0</v>
      </c>
      <c r="AK27" s="561" t="s">
        <v>61</v>
      </c>
      <c r="AL27" s="421"/>
      <c r="AM27" s="324" t="s">
        <v>487</v>
      </c>
      <c r="AN27" s="489"/>
    </row>
    <row r="28" spans="1:40" s="633" customFormat="1" ht="45">
      <c r="A28" s="637"/>
      <c r="B28" s="843"/>
      <c r="C28" s="637">
        <v>1</v>
      </c>
      <c r="D28" s="637"/>
      <c r="F28" s="422" t="str">
        <f>B27&amp;"."&amp;C28</f>
        <v>8.2.1</v>
      </c>
      <c r="G28" s="520" t="s">
        <v>500</v>
      </c>
      <c r="H28" s="423" t="s">
        <v>418</v>
      </c>
      <c r="I28" s="486">
        <f>K28+L28+M28+N28+O28+P28+Q28+R28+S28+T28+U28+V28+W28+X28+Y28+Z28+AA28+AB28+AC28+AD28+AE28+AF28+AG28+AH28+AI28+AJ28</f>
        <v>10200</v>
      </c>
      <c r="J28" s="5"/>
      <c r="K28" s="5"/>
      <c r="L28" s="5"/>
      <c r="M28" s="5"/>
      <c r="N28" s="5"/>
      <c r="O28" s="5"/>
      <c r="P28" s="5"/>
      <c r="Q28" s="5"/>
      <c r="R28" s="5">
        <v>693</v>
      </c>
      <c r="S28" s="5">
        <v>608</v>
      </c>
      <c r="T28" s="5">
        <v>2400</v>
      </c>
      <c r="U28" s="5"/>
      <c r="V28" s="5">
        <v>302</v>
      </c>
      <c r="W28" s="5">
        <v>2160</v>
      </c>
      <c r="X28" s="5">
        <v>2106</v>
      </c>
      <c r="Y28" s="5"/>
      <c r="Z28" s="5"/>
      <c r="AA28" s="5"/>
      <c r="AB28" s="5"/>
      <c r="AC28" s="5"/>
      <c r="AD28" s="5">
        <v>156</v>
      </c>
      <c r="AE28" s="5">
        <v>1775</v>
      </c>
      <c r="AF28" s="5"/>
      <c r="AG28" s="5"/>
      <c r="AH28" s="5"/>
      <c r="AI28" s="5"/>
      <c r="AJ28" s="5"/>
      <c r="AK28" s="561" t="s">
        <v>367</v>
      </c>
      <c r="AL28" s="421"/>
      <c r="AM28" s="324" t="s">
        <v>488</v>
      </c>
      <c r="AN28" s="489"/>
    </row>
    <row r="29" spans="1:40" s="633" customFormat="1" ht="45">
      <c r="A29" s="637"/>
      <c r="B29" s="843"/>
      <c r="C29" s="637">
        <v>2</v>
      </c>
      <c r="D29" s="637"/>
      <c r="E29" s="169" t="s">
        <v>3096</v>
      </c>
      <c r="F29" s="422" t="str">
        <f>$B$27&amp;"."&amp;$C$29</f>
        <v>8.2.2</v>
      </c>
      <c r="G29" s="520" t="s">
        <v>494</v>
      </c>
      <c r="H29" s="423" t="s">
        <v>418</v>
      </c>
      <c r="I29" s="486">
        <f>K29+L29+M29+N29+O29+P29+Q29+R29+S29+T29+U29+V29+W29+X29+Y29+Z29+AA29+AB29+AC29+AD29+AE29+AF29+AG29+AH29+AI29+AJ29</f>
        <v>12715</v>
      </c>
      <c r="J29" s="5"/>
      <c r="K29" s="5"/>
      <c r="L29" s="5">
        <v>10254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>
        <v>2461</v>
      </c>
      <c r="AH29" s="5"/>
      <c r="AI29" s="5"/>
      <c r="AJ29" s="5"/>
      <c r="AK29" s="561" t="s">
        <v>367</v>
      </c>
      <c r="AL29" s="421"/>
      <c r="AM29" s="324" t="s">
        <v>488</v>
      </c>
      <c r="AN29" s="489"/>
    </row>
    <row r="30" spans="1:40" s="633" customFormat="1" ht="18.75">
      <c r="A30" s="637"/>
      <c r="B30" s="843"/>
      <c r="C30" s="637"/>
      <c r="D30" s="637"/>
      <c r="F30" s="424"/>
      <c r="G30" s="425" t="s">
        <v>368</v>
      </c>
      <c r="H30" s="426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7"/>
      <c r="AC30" s="427"/>
      <c r="AD30" s="427"/>
      <c r="AE30" s="427"/>
      <c r="AF30" s="427"/>
      <c r="AG30" s="427"/>
      <c r="AH30" s="427"/>
      <c r="AI30" s="427"/>
      <c r="AJ30" s="427"/>
      <c r="AK30" s="562"/>
      <c r="AL30" s="421"/>
      <c r="AM30" s="324"/>
      <c r="AN30" s="489"/>
    </row>
    <row r="31" spans="1:40" s="633" customFormat="1" ht="33.75">
      <c r="A31" s="637"/>
      <c r="B31" s="843" t="s">
        <v>3146</v>
      </c>
      <c r="C31" s="637"/>
      <c r="D31" s="169" t="s">
        <v>3096</v>
      </c>
      <c r="F31" s="481" t="str">
        <f>B31</f>
        <v>8.3</v>
      </c>
      <c r="G31" s="492">
        <v>2020</v>
      </c>
      <c r="H31" s="508" t="s">
        <v>418</v>
      </c>
      <c r="I31" s="420">
        <f t="shared" ref="I31:AJ31" si="4">SUM(I32:I34)</f>
        <v>19670</v>
      </c>
      <c r="J31" s="420">
        <f t="shared" si="4"/>
        <v>0</v>
      </c>
      <c r="K31" s="420">
        <f t="shared" si="4"/>
        <v>0</v>
      </c>
      <c r="L31" s="420">
        <f t="shared" si="4"/>
        <v>1200</v>
      </c>
      <c r="M31" s="420">
        <f t="shared" si="4"/>
        <v>0</v>
      </c>
      <c r="N31" s="420">
        <f t="shared" si="4"/>
        <v>0</v>
      </c>
      <c r="O31" s="420">
        <f t="shared" si="4"/>
        <v>3338</v>
      </c>
      <c r="P31" s="420">
        <f t="shared" si="4"/>
        <v>0</v>
      </c>
      <c r="Q31" s="420">
        <f t="shared" si="4"/>
        <v>0</v>
      </c>
      <c r="R31" s="420">
        <f t="shared" si="4"/>
        <v>1200</v>
      </c>
      <c r="S31" s="420">
        <f t="shared" si="4"/>
        <v>1200</v>
      </c>
      <c r="T31" s="420">
        <f t="shared" si="4"/>
        <v>3723</v>
      </c>
      <c r="U31" s="420">
        <f t="shared" si="4"/>
        <v>2940</v>
      </c>
      <c r="V31" s="420">
        <f t="shared" si="4"/>
        <v>1556</v>
      </c>
      <c r="W31" s="420">
        <f t="shared" si="4"/>
        <v>1175</v>
      </c>
      <c r="X31" s="420">
        <f t="shared" si="4"/>
        <v>0</v>
      </c>
      <c r="Y31" s="420">
        <f t="shared" si="4"/>
        <v>0</v>
      </c>
      <c r="Z31" s="420">
        <f t="shared" si="4"/>
        <v>0</v>
      </c>
      <c r="AA31" s="420">
        <f t="shared" si="4"/>
        <v>450</v>
      </c>
      <c r="AB31" s="420">
        <f t="shared" si="4"/>
        <v>214</v>
      </c>
      <c r="AC31" s="420">
        <f t="shared" si="4"/>
        <v>0</v>
      </c>
      <c r="AD31" s="420">
        <f t="shared" si="4"/>
        <v>164</v>
      </c>
      <c r="AE31" s="420">
        <f t="shared" si="4"/>
        <v>0</v>
      </c>
      <c r="AF31" s="420">
        <f t="shared" si="4"/>
        <v>2318</v>
      </c>
      <c r="AG31" s="420">
        <f t="shared" si="4"/>
        <v>0</v>
      </c>
      <c r="AH31" s="420">
        <f t="shared" si="4"/>
        <v>192</v>
      </c>
      <c r="AI31" s="420">
        <f t="shared" si="4"/>
        <v>0</v>
      </c>
      <c r="AJ31" s="420">
        <f t="shared" si="4"/>
        <v>0</v>
      </c>
      <c r="AK31" s="561" t="s">
        <v>61</v>
      </c>
      <c r="AL31" s="421"/>
      <c r="AM31" s="324" t="s">
        <v>487</v>
      </c>
      <c r="AN31" s="489"/>
    </row>
    <row r="32" spans="1:40" s="633" customFormat="1" ht="45">
      <c r="A32" s="637"/>
      <c r="B32" s="843"/>
      <c r="C32" s="637">
        <v>1</v>
      </c>
      <c r="D32" s="637"/>
      <c r="F32" s="422" t="str">
        <f>B31&amp;"."&amp;C32</f>
        <v>8.3.1</v>
      </c>
      <c r="G32" s="520" t="s">
        <v>500</v>
      </c>
      <c r="H32" s="423" t="s">
        <v>418</v>
      </c>
      <c r="I32" s="486">
        <f>K32+L32+M32+N32+O32+P32+Q32+R32+S32+T32+U32+V32+W32+X32+Y32+Z32+AA32+AB32+AC32+AD32+AE32+AF32+AG32+AH32+AI32+AJ32</f>
        <v>10200</v>
      </c>
      <c r="J32" s="5"/>
      <c r="K32" s="5"/>
      <c r="L32" s="5"/>
      <c r="M32" s="5"/>
      <c r="N32" s="5"/>
      <c r="O32" s="5"/>
      <c r="P32" s="5"/>
      <c r="Q32" s="5"/>
      <c r="R32" s="5">
        <v>1200</v>
      </c>
      <c r="S32" s="5">
        <v>1200</v>
      </c>
      <c r="T32" s="5">
        <v>3723</v>
      </c>
      <c r="U32" s="5">
        <v>2165</v>
      </c>
      <c r="V32" s="5">
        <v>1556</v>
      </c>
      <c r="W32" s="5"/>
      <c r="X32" s="5"/>
      <c r="Y32" s="5"/>
      <c r="Z32" s="5"/>
      <c r="AA32" s="5"/>
      <c r="AB32" s="5"/>
      <c r="AC32" s="5"/>
      <c r="AD32" s="5">
        <v>164</v>
      </c>
      <c r="AE32" s="5"/>
      <c r="AF32" s="5"/>
      <c r="AG32" s="5"/>
      <c r="AH32" s="5">
        <v>192</v>
      </c>
      <c r="AI32" s="5"/>
      <c r="AJ32" s="5"/>
      <c r="AK32" s="561" t="s">
        <v>367</v>
      </c>
      <c r="AL32" s="421"/>
      <c r="AM32" s="324" t="s">
        <v>488</v>
      </c>
      <c r="AN32" s="489"/>
    </row>
    <row r="33" spans="1:40" s="633" customFormat="1" ht="45">
      <c r="A33" s="637"/>
      <c r="B33" s="843"/>
      <c r="C33" s="637">
        <v>2</v>
      </c>
      <c r="D33" s="637"/>
      <c r="E33" s="169" t="s">
        <v>3096</v>
      </c>
      <c r="F33" s="422" t="str">
        <f>$B$31&amp;"."&amp;$C$33</f>
        <v>8.3.2</v>
      </c>
      <c r="G33" s="520" t="s">
        <v>494</v>
      </c>
      <c r="H33" s="423" t="s">
        <v>418</v>
      </c>
      <c r="I33" s="486">
        <f>K33+L33+M33+N33+O33+P33+Q33+R33+S33+T33+U33+V33+W33+X33+Y33+Z33+AA33+AB33+AC33+AD33+AE33+AF33+AG33+AH33+AI33+AJ33</f>
        <v>9470</v>
      </c>
      <c r="J33" s="5"/>
      <c r="K33" s="5"/>
      <c r="L33" s="5">
        <v>1200</v>
      </c>
      <c r="M33" s="5"/>
      <c r="N33" s="5"/>
      <c r="O33" s="5">
        <v>3338</v>
      </c>
      <c r="P33" s="5"/>
      <c r="Q33" s="5"/>
      <c r="R33" s="5"/>
      <c r="S33" s="5"/>
      <c r="T33" s="5"/>
      <c r="U33" s="5">
        <v>775</v>
      </c>
      <c r="V33" s="5"/>
      <c r="W33" s="5">
        <v>1175</v>
      </c>
      <c r="X33" s="5"/>
      <c r="Y33" s="5"/>
      <c r="Z33" s="5"/>
      <c r="AA33" s="5">
        <v>450</v>
      </c>
      <c r="AB33" s="5">
        <v>214</v>
      </c>
      <c r="AC33" s="5"/>
      <c r="AD33" s="5"/>
      <c r="AE33" s="5"/>
      <c r="AF33" s="5">
        <v>2318</v>
      </c>
      <c r="AG33" s="5"/>
      <c r="AH33" s="5"/>
      <c r="AI33" s="5"/>
      <c r="AJ33" s="5"/>
      <c r="AK33" s="561" t="s">
        <v>367</v>
      </c>
      <c r="AL33" s="421"/>
      <c r="AM33" s="324" t="s">
        <v>488</v>
      </c>
      <c r="AN33" s="489"/>
    </row>
    <row r="34" spans="1:40" s="633" customFormat="1" ht="18.75">
      <c r="A34" s="637"/>
      <c r="B34" s="843"/>
      <c r="C34" s="637"/>
      <c r="D34" s="637"/>
      <c r="F34" s="424"/>
      <c r="G34" s="425" t="s">
        <v>368</v>
      </c>
      <c r="H34" s="426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427"/>
      <c r="AH34" s="427"/>
      <c r="AI34" s="427"/>
      <c r="AJ34" s="427"/>
      <c r="AK34" s="562"/>
      <c r="AL34" s="421"/>
      <c r="AM34" s="324"/>
      <c r="AN34" s="489"/>
    </row>
    <row r="35" spans="1:40" s="633" customFormat="1" ht="33.75">
      <c r="A35" s="637"/>
      <c r="B35" s="843" t="s">
        <v>3147</v>
      </c>
      <c r="C35" s="637"/>
      <c r="D35" s="169" t="s">
        <v>3096</v>
      </c>
      <c r="F35" s="481" t="str">
        <f>B35</f>
        <v>8.4</v>
      </c>
      <c r="G35" s="492">
        <v>2021</v>
      </c>
      <c r="H35" s="508" t="s">
        <v>418</v>
      </c>
      <c r="I35" s="420">
        <f t="shared" ref="I35:AJ35" si="5">SUM(I36:I38)</f>
        <v>26506</v>
      </c>
      <c r="J35" s="420">
        <f t="shared" si="5"/>
        <v>0</v>
      </c>
      <c r="K35" s="420">
        <f t="shared" si="5"/>
        <v>0</v>
      </c>
      <c r="L35" s="420">
        <f t="shared" si="5"/>
        <v>0</v>
      </c>
      <c r="M35" s="420">
        <f t="shared" si="5"/>
        <v>0</v>
      </c>
      <c r="N35" s="420">
        <f t="shared" si="5"/>
        <v>0</v>
      </c>
      <c r="O35" s="420">
        <f t="shared" si="5"/>
        <v>0</v>
      </c>
      <c r="P35" s="420">
        <f t="shared" si="5"/>
        <v>5671</v>
      </c>
      <c r="Q35" s="420">
        <f t="shared" si="5"/>
        <v>2943</v>
      </c>
      <c r="R35" s="420">
        <f t="shared" si="5"/>
        <v>8676</v>
      </c>
      <c r="S35" s="420">
        <f t="shared" si="5"/>
        <v>1128</v>
      </c>
      <c r="T35" s="420">
        <f t="shared" si="5"/>
        <v>1340</v>
      </c>
      <c r="U35" s="420">
        <f t="shared" si="5"/>
        <v>2784</v>
      </c>
      <c r="V35" s="420">
        <f t="shared" si="5"/>
        <v>0</v>
      </c>
      <c r="W35" s="420">
        <f t="shared" si="5"/>
        <v>0</v>
      </c>
      <c r="X35" s="420">
        <f t="shared" si="5"/>
        <v>0</v>
      </c>
      <c r="Y35" s="420">
        <f t="shared" si="5"/>
        <v>0</v>
      </c>
      <c r="Z35" s="420">
        <f t="shared" si="5"/>
        <v>0</v>
      </c>
      <c r="AA35" s="420">
        <f t="shared" si="5"/>
        <v>0</v>
      </c>
      <c r="AB35" s="420">
        <f t="shared" si="5"/>
        <v>0</v>
      </c>
      <c r="AC35" s="420">
        <f t="shared" si="5"/>
        <v>0</v>
      </c>
      <c r="AD35" s="420">
        <f t="shared" si="5"/>
        <v>344</v>
      </c>
      <c r="AE35" s="420">
        <f t="shared" si="5"/>
        <v>0</v>
      </c>
      <c r="AF35" s="420">
        <f t="shared" si="5"/>
        <v>0</v>
      </c>
      <c r="AG35" s="420">
        <f t="shared" si="5"/>
        <v>0</v>
      </c>
      <c r="AH35" s="420">
        <f t="shared" si="5"/>
        <v>253</v>
      </c>
      <c r="AI35" s="420">
        <f t="shared" si="5"/>
        <v>856</v>
      </c>
      <c r="AJ35" s="420">
        <f t="shared" si="5"/>
        <v>2511</v>
      </c>
      <c r="AK35" s="561" t="s">
        <v>61</v>
      </c>
      <c r="AL35" s="421"/>
      <c r="AM35" s="324" t="s">
        <v>487</v>
      </c>
      <c r="AN35" s="489"/>
    </row>
    <row r="36" spans="1:40" s="633" customFormat="1" ht="45">
      <c r="A36" s="637"/>
      <c r="B36" s="843"/>
      <c r="C36" s="637">
        <v>1</v>
      </c>
      <c r="D36" s="637"/>
      <c r="F36" s="422" t="str">
        <f>B35&amp;"."&amp;C36</f>
        <v>8.4.1</v>
      </c>
      <c r="G36" s="520" t="s">
        <v>500</v>
      </c>
      <c r="H36" s="423" t="s">
        <v>418</v>
      </c>
      <c r="I36" s="486">
        <f>K36+L36+M36+N36+O36+P36+Q36+R36+S36+T36+U36+V36+W36+X36+Y36+Z36+AA36+AB36+AC36+AD36+AE36+AF36+AG36+AH36+AI36+AJ36</f>
        <v>10200</v>
      </c>
      <c r="J36" s="5"/>
      <c r="K36" s="5"/>
      <c r="L36" s="5"/>
      <c r="M36" s="5"/>
      <c r="N36" s="5"/>
      <c r="O36" s="5"/>
      <c r="P36" s="5"/>
      <c r="Q36" s="5"/>
      <c r="R36" s="5">
        <v>7306</v>
      </c>
      <c r="S36" s="5">
        <v>1128</v>
      </c>
      <c r="T36" s="5">
        <v>1340</v>
      </c>
      <c r="U36" s="5"/>
      <c r="V36" s="5"/>
      <c r="W36" s="5"/>
      <c r="X36" s="5"/>
      <c r="Y36" s="5"/>
      <c r="Z36" s="5"/>
      <c r="AA36" s="5"/>
      <c r="AB36" s="5"/>
      <c r="AC36" s="5"/>
      <c r="AD36" s="5">
        <v>173</v>
      </c>
      <c r="AE36" s="5"/>
      <c r="AF36" s="5"/>
      <c r="AG36" s="5"/>
      <c r="AH36" s="5">
        <v>253</v>
      </c>
      <c r="AI36" s="5"/>
      <c r="AJ36" s="5"/>
      <c r="AK36" s="561" t="s">
        <v>367</v>
      </c>
      <c r="AL36" s="421"/>
      <c r="AM36" s="324" t="s">
        <v>488</v>
      </c>
      <c r="AN36" s="489"/>
    </row>
    <row r="37" spans="1:40" s="633" customFormat="1" ht="45">
      <c r="A37" s="637"/>
      <c r="B37" s="843"/>
      <c r="C37" s="637">
        <v>2</v>
      </c>
      <c r="D37" s="637"/>
      <c r="E37" s="169" t="s">
        <v>3096</v>
      </c>
      <c r="F37" s="422" t="str">
        <f>$B$35&amp;"."&amp;$C$37</f>
        <v>8.4.2</v>
      </c>
      <c r="G37" s="520" t="s">
        <v>494</v>
      </c>
      <c r="H37" s="423" t="s">
        <v>418</v>
      </c>
      <c r="I37" s="486">
        <f>K37+L37+M37+N37+O37+P37+Q37+R37+S37+T37+U37+V37+W37+X37+Y37+Z37+AA37+AB37+AC37+AD37+AE37+AF37+AG37+AH37+AI37+AJ37</f>
        <v>16306</v>
      </c>
      <c r="J37" s="5"/>
      <c r="K37" s="5"/>
      <c r="L37" s="5"/>
      <c r="M37" s="5"/>
      <c r="N37" s="5"/>
      <c r="O37" s="5"/>
      <c r="P37" s="5">
        <v>5671</v>
      </c>
      <c r="Q37" s="5">
        <v>2943</v>
      </c>
      <c r="R37" s="5">
        <v>1370</v>
      </c>
      <c r="S37" s="5"/>
      <c r="T37" s="5"/>
      <c r="U37" s="5">
        <v>2784</v>
      </c>
      <c r="V37" s="5"/>
      <c r="W37" s="5"/>
      <c r="X37" s="5"/>
      <c r="Y37" s="5"/>
      <c r="Z37" s="5"/>
      <c r="AA37" s="5"/>
      <c r="AB37" s="5"/>
      <c r="AC37" s="5"/>
      <c r="AD37" s="5">
        <v>171</v>
      </c>
      <c r="AE37" s="5"/>
      <c r="AF37" s="5"/>
      <c r="AG37" s="5"/>
      <c r="AH37" s="5"/>
      <c r="AI37" s="5">
        <v>856</v>
      </c>
      <c r="AJ37" s="5">
        <v>2511</v>
      </c>
      <c r="AK37" s="561" t="s">
        <v>367</v>
      </c>
      <c r="AL37" s="421"/>
      <c r="AM37" s="324" t="s">
        <v>488</v>
      </c>
      <c r="AN37" s="489"/>
    </row>
    <row r="38" spans="1:40" s="633" customFormat="1" ht="18.75">
      <c r="A38" s="637"/>
      <c r="B38" s="843"/>
      <c r="C38" s="637"/>
      <c r="D38" s="637"/>
      <c r="F38" s="424"/>
      <c r="G38" s="425" t="s">
        <v>368</v>
      </c>
      <c r="H38" s="426"/>
      <c r="I38" s="427"/>
      <c r="J38" s="427"/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27"/>
      <c r="AI38" s="427"/>
      <c r="AJ38" s="427"/>
      <c r="AK38" s="562"/>
      <c r="AL38" s="421"/>
      <c r="AM38" s="324"/>
      <c r="AN38" s="489"/>
    </row>
    <row r="39" spans="1:40" ht="18.75">
      <c r="F39" s="507"/>
      <c r="G39" s="497" t="s">
        <v>370</v>
      </c>
      <c r="H39" s="497"/>
      <c r="I39" s="496"/>
      <c r="J39" s="496"/>
      <c r="K39" s="496"/>
      <c r="L39" s="496"/>
      <c r="M39" s="496"/>
      <c r="N39" s="496"/>
      <c r="O39" s="496"/>
      <c r="P39" s="496"/>
      <c r="Q39" s="496"/>
      <c r="R39" s="496"/>
      <c r="S39" s="496"/>
      <c r="T39" s="496"/>
      <c r="U39" s="496"/>
      <c r="V39" s="496"/>
      <c r="W39" s="496"/>
      <c r="X39" s="496"/>
      <c r="Y39" s="496"/>
      <c r="Z39" s="496"/>
      <c r="AA39" s="496"/>
      <c r="AB39" s="496"/>
      <c r="AC39" s="496"/>
      <c r="AD39" s="496"/>
      <c r="AE39" s="496"/>
      <c r="AF39" s="496"/>
      <c r="AG39" s="496"/>
      <c r="AH39" s="496"/>
      <c r="AI39" s="496"/>
      <c r="AJ39" s="496"/>
      <c r="AK39" s="562"/>
      <c r="AL39" s="434"/>
      <c r="AM39" s="324"/>
      <c r="AN39" s="489"/>
    </row>
    <row r="40" spans="1:40" ht="18.75">
      <c r="F40" s="328" t="s">
        <v>349</v>
      </c>
      <c r="G40" s="504" t="s">
        <v>371</v>
      </c>
      <c r="H40" s="503" t="s">
        <v>251</v>
      </c>
      <c r="I40" s="503" t="s">
        <v>251</v>
      </c>
      <c r="J40" s="503" t="s">
        <v>251</v>
      </c>
      <c r="K40" s="741" t="s">
        <v>251</v>
      </c>
      <c r="L40" s="741" t="s">
        <v>251</v>
      </c>
      <c r="M40" s="741" t="s">
        <v>251</v>
      </c>
      <c r="N40" s="741" t="s">
        <v>251</v>
      </c>
      <c r="O40" s="741" t="s">
        <v>251</v>
      </c>
      <c r="P40" s="741" t="s">
        <v>251</v>
      </c>
      <c r="Q40" s="741" t="s">
        <v>251</v>
      </c>
      <c r="R40" s="741" t="s">
        <v>251</v>
      </c>
      <c r="S40" s="741" t="s">
        <v>251</v>
      </c>
      <c r="T40" s="741" t="s">
        <v>251</v>
      </c>
      <c r="U40" s="741" t="s">
        <v>251</v>
      </c>
      <c r="V40" s="741" t="s">
        <v>251</v>
      </c>
      <c r="W40" s="741" t="s">
        <v>251</v>
      </c>
      <c r="X40" s="741" t="s">
        <v>251</v>
      </c>
      <c r="Y40" s="741" t="s">
        <v>251</v>
      </c>
      <c r="Z40" s="741" t="s">
        <v>251</v>
      </c>
      <c r="AA40" s="741" t="s">
        <v>251</v>
      </c>
      <c r="AB40" s="741" t="s">
        <v>251</v>
      </c>
      <c r="AC40" s="741" t="s">
        <v>251</v>
      </c>
      <c r="AD40" s="741" t="s">
        <v>251</v>
      </c>
      <c r="AE40" s="741" t="s">
        <v>251</v>
      </c>
      <c r="AF40" s="741" t="s">
        <v>251</v>
      </c>
      <c r="AG40" s="741" t="s">
        <v>251</v>
      </c>
      <c r="AH40" s="741" t="s">
        <v>251</v>
      </c>
      <c r="AI40" s="741" t="s">
        <v>251</v>
      </c>
      <c r="AJ40" s="741" t="s">
        <v>251</v>
      </c>
      <c r="AK40" s="563"/>
      <c r="AL40" s="434"/>
      <c r="AM40" s="324"/>
      <c r="AN40" s="489"/>
    </row>
    <row r="41" spans="1:40" ht="18.75">
      <c r="A41" s="435"/>
      <c r="B41" s="435"/>
      <c r="F41" s="328" t="s">
        <v>372</v>
      </c>
      <c r="G41" s="505" t="s">
        <v>373</v>
      </c>
      <c r="H41" s="503" t="s">
        <v>251</v>
      </c>
      <c r="I41" s="503" t="s">
        <v>251</v>
      </c>
      <c r="J41" s="503" t="s">
        <v>251</v>
      </c>
      <c r="K41" s="741" t="s">
        <v>251</v>
      </c>
      <c r="L41" s="741" t="s">
        <v>251</v>
      </c>
      <c r="M41" s="741" t="s">
        <v>251</v>
      </c>
      <c r="N41" s="741" t="s">
        <v>251</v>
      </c>
      <c r="O41" s="741" t="s">
        <v>251</v>
      </c>
      <c r="P41" s="741" t="s">
        <v>251</v>
      </c>
      <c r="Q41" s="741" t="s">
        <v>251</v>
      </c>
      <c r="R41" s="741" t="s">
        <v>251</v>
      </c>
      <c r="S41" s="741" t="s">
        <v>251</v>
      </c>
      <c r="T41" s="741" t="s">
        <v>251</v>
      </c>
      <c r="U41" s="741" t="s">
        <v>251</v>
      </c>
      <c r="V41" s="741" t="s">
        <v>251</v>
      </c>
      <c r="W41" s="741" t="s">
        <v>251</v>
      </c>
      <c r="X41" s="741" t="s">
        <v>251</v>
      </c>
      <c r="Y41" s="741" t="s">
        <v>251</v>
      </c>
      <c r="Z41" s="741" t="s">
        <v>251</v>
      </c>
      <c r="AA41" s="741" t="s">
        <v>251</v>
      </c>
      <c r="AB41" s="741" t="s">
        <v>251</v>
      </c>
      <c r="AC41" s="741" t="s">
        <v>251</v>
      </c>
      <c r="AD41" s="741" t="s">
        <v>251</v>
      </c>
      <c r="AE41" s="741" t="s">
        <v>251</v>
      </c>
      <c r="AF41" s="741" t="s">
        <v>251</v>
      </c>
      <c r="AG41" s="741" t="s">
        <v>251</v>
      </c>
      <c r="AH41" s="741" t="s">
        <v>251</v>
      </c>
      <c r="AI41" s="741" t="s">
        <v>251</v>
      </c>
      <c r="AJ41" s="741" t="s">
        <v>251</v>
      </c>
      <c r="AK41" s="563"/>
      <c r="AL41" s="434"/>
      <c r="AM41" s="324"/>
      <c r="AN41" s="489"/>
    </row>
    <row r="42" spans="1:40" ht="18.75">
      <c r="A42" s="435"/>
      <c r="B42" s="435"/>
      <c r="F42" s="328" t="s">
        <v>375</v>
      </c>
      <c r="G42" s="506" t="s">
        <v>376</v>
      </c>
      <c r="H42" s="503" t="s">
        <v>374</v>
      </c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  <c r="X42" s="512"/>
      <c r="Y42" s="512"/>
      <c r="Z42" s="512"/>
      <c r="AA42" s="512"/>
      <c r="AB42" s="512"/>
      <c r="AC42" s="512"/>
      <c r="AD42" s="512"/>
      <c r="AE42" s="512"/>
      <c r="AF42" s="512"/>
      <c r="AG42" s="512"/>
      <c r="AH42" s="512"/>
      <c r="AI42" s="512"/>
      <c r="AJ42" s="512"/>
      <c r="AK42" s="563"/>
      <c r="AL42" s="434"/>
      <c r="AM42" s="324"/>
      <c r="AN42" s="489"/>
    </row>
    <row r="43" spans="1:40" ht="18.75">
      <c r="A43" s="435"/>
      <c r="B43" s="435"/>
      <c r="F43" s="328" t="s">
        <v>377</v>
      </c>
      <c r="G43" s="506" t="s">
        <v>378</v>
      </c>
      <c r="H43" s="503" t="s">
        <v>374</v>
      </c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  <c r="X43" s="512"/>
      <c r="Y43" s="512"/>
      <c r="Z43" s="512"/>
      <c r="AA43" s="512"/>
      <c r="AB43" s="512"/>
      <c r="AC43" s="512"/>
      <c r="AD43" s="512"/>
      <c r="AE43" s="512"/>
      <c r="AF43" s="512"/>
      <c r="AG43" s="512"/>
      <c r="AH43" s="512"/>
      <c r="AI43" s="512"/>
      <c r="AJ43" s="512"/>
      <c r="AK43" s="563"/>
      <c r="AL43" s="434"/>
      <c r="AM43" s="324"/>
      <c r="AN43" s="489"/>
    </row>
    <row r="44" spans="1:40" ht="18.75">
      <c r="A44" s="435"/>
      <c r="B44" s="435"/>
      <c r="F44" s="328" t="s">
        <v>379</v>
      </c>
      <c r="G44" s="505" t="s">
        <v>380</v>
      </c>
      <c r="H44" s="503" t="s">
        <v>251</v>
      </c>
      <c r="I44" s="503" t="s">
        <v>251</v>
      </c>
      <c r="J44" s="503" t="s">
        <v>251</v>
      </c>
      <c r="K44" s="741" t="s">
        <v>251</v>
      </c>
      <c r="L44" s="741" t="s">
        <v>251</v>
      </c>
      <c r="M44" s="741" t="s">
        <v>251</v>
      </c>
      <c r="N44" s="741" t="s">
        <v>251</v>
      </c>
      <c r="O44" s="741" t="s">
        <v>251</v>
      </c>
      <c r="P44" s="741" t="s">
        <v>251</v>
      </c>
      <c r="Q44" s="741" t="s">
        <v>251</v>
      </c>
      <c r="R44" s="741" t="s">
        <v>251</v>
      </c>
      <c r="S44" s="741" t="s">
        <v>251</v>
      </c>
      <c r="T44" s="741" t="s">
        <v>251</v>
      </c>
      <c r="U44" s="741" t="s">
        <v>251</v>
      </c>
      <c r="V44" s="741" t="s">
        <v>251</v>
      </c>
      <c r="W44" s="741" t="s">
        <v>251</v>
      </c>
      <c r="X44" s="741" t="s">
        <v>251</v>
      </c>
      <c r="Y44" s="741" t="s">
        <v>251</v>
      </c>
      <c r="Z44" s="741" t="s">
        <v>251</v>
      </c>
      <c r="AA44" s="741" t="s">
        <v>251</v>
      </c>
      <c r="AB44" s="741" t="s">
        <v>251</v>
      </c>
      <c r="AC44" s="741" t="s">
        <v>251</v>
      </c>
      <c r="AD44" s="741" t="s">
        <v>251</v>
      </c>
      <c r="AE44" s="741" t="s">
        <v>251</v>
      </c>
      <c r="AF44" s="741" t="s">
        <v>251</v>
      </c>
      <c r="AG44" s="741" t="s">
        <v>251</v>
      </c>
      <c r="AH44" s="741" t="s">
        <v>251</v>
      </c>
      <c r="AI44" s="741" t="s">
        <v>251</v>
      </c>
      <c r="AJ44" s="741" t="s">
        <v>251</v>
      </c>
      <c r="AK44" s="563"/>
      <c r="AL44" s="434"/>
      <c r="AM44" s="324"/>
      <c r="AN44" s="446"/>
    </row>
    <row r="45" spans="1:40" ht="22.5">
      <c r="A45" s="435"/>
      <c r="B45" s="435"/>
      <c r="F45" s="328" t="s">
        <v>381</v>
      </c>
      <c r="G45" s="506" t="s">
        <v>376</v>
      </c>
      <c r="H45" s="503" t="s">
        <v>502</v>
      </c>
      <c r="I45" s="512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63"/>
      <c r="AL45" s="434"/>
      <c r="AM45" s="324" t="s">
        <v>506</v>
      </c>
      <c r="AN45" s="446"/>
    </row>
    <row r="46" spans="1:40" ht="22.5">
      <c r="A46" s="435"/>
      <c r="B46" s="435"/>
      <c r="F46" s="328" t="s">
        <v>382</v>
      </c>
      <c r="G46" s="506" t="s">
        <v>378</v>
      </c>
      <c r="H46" s="503" t="s">
        <v>502</v>
      </c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2"/>
      <c r="T46" s="512"/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63"/>
      <c r="AL46" s="434"/>
      <c r="AM46" s="324" t="s">
        <v>708</v>
      </c>
      <c r="AN46" s="446"/>
    </row>
    <row r="47" spans="1:40" ht="22.5">
      <c r="A47" s="435"/>
      <c r="B47" s="435"/>
      <c r="F47" s="328" t="s">
        <v>383</v>
      </c>
      <c r="G47" s="505" t="s">
        <v>384</v>
      </c>
      <c r="H47" s="503" t="s">
        <v>251</v>
      </c>
      <c r="I47" s="503" t="s">
        <v>251</v>
      </c>
      <c r="J47" s="503" t="s">
        <v>251</v>
      </c>
      <c r="K47" s="741" t="s">
        <v>251</v>
      </c>
      <c r="L47" s="741" t="s">
        <v>251</v>
      </c>
      <c r="M47" s="741" t="s">
        <v>251</v>
      </c>
      <c r="N47" s="741" t="s">
        <v>251</v>
      </c>
      <c r="O47" s="741" t="s">
        <v>251</v>
      </c>
      <c r="P47" s="741" t="s">
        <v>251</v>
      </c>
      <c r="Q47" s="741" t="s">
        <v>251</v>
      </c>
      <c r="R47" s="741" t="s">
        <v>251</v>
      </c>
      <c r="S47" s="741" t="s">
        <v>251</v>
      </c>
      <c r="T47" s="741" t="s">
        <v>251</v>
      </c>
      <c r="U47" s="741" t="s">
        <v>251</v>
      </c>
      <c r="V47" s="741" t="s">
        <v>251</v>
      </c>
      <c r="W47" s="741" t="s">
        <v>251</v>
      </c>
      <c r="X47" s="741" t="s">
        <v>251</v>
      </c>
      <c r="Y47" s="741" t="s">
        <v>251</v>
      </c>
      <c r="Z47" s="741" t="s">
        <v>251</v>
      </c>
      <c r="AA47" s="741" t="s">
        <v>251</v>
      </c>
      <c r="AB47" s="741" t="s">
        <v>251</v>
      </c>
      <c r="AC47" s="741" t="s">
        <v>251</v>
      </c>
      <c r="AD47" s="741" t="s">
        <v>251</v>
      </c>
      <c r="AE47" s="741" t="s">
        <v>251</v>
      </c>
      <c r="AF47" s="741" t="s">
        <v>251</v>
      </c>
      <c r="AG47" s="741" t="s">
        <v>251</v>
      </c>
      <c r="AH47" s="741" t="s">
        <v>251</v>
      </c>
      <c r="AI47" s="741" t="s">
        <v>251</v>
      </c>
      <c r="AJ47" s="741" t="s">
        <v>251</v>
      </c>
      <c r="AK47" s="563"/>
      <c r="AL47" s="434"/>
      <c r="AM47" s="324"/>
      <c r="AN47" s="446"/>
    </row>
    <row r="48" spans="1:40" ht="18.75">
      <c r="A48" s="435"/>
      <c r="B48" s="435"/>
      <c r="F48" s="328" t="s">
        <v>385</v>
      </c>
      <c r="G48" s="506" t="s">
        <v>376</v>
      </c>
      <c r="H48" s="503" t="s">
        <v>503</v>
      </c>
      <c r="I48" s="512"/>
      <c r="J48" s="512"/>
      <c r="K48" s="512"/>
      <c r="L48" s="512"/>
      <c r="M48" s="512"/>
      <c r="N48" s="512"/>
      <c r="O48" s="512"/>
      <c r="P48" s="512"/>
      <c r="Q48" s="512"/>
      <c r="R48" s="512"/>
      <c r="S48" s="512"/>
      <c r="T48" s="512"/>
      <c r="U48" s="512"/>
      <c r="V48" s="512"/>
      <c r="W48" s="512"/>
      <c r="X48" s="512"/>
      <c r="Y48" s="512"/>
      <c r="Z48" s="512"/>
      <c r="AA48" s="512"/>
      <c r="AB48" s="512"/>
      <c r="AC48" s="512"/>
      <c r="AD48" s="512"/>
      <c r="AE48" s="512"/>
      <c r="AF48" s="512"/>
      <c r="AG48" s="512"/>
      <c r="AH48" s="512"/>
      <c r="AI48" s="512"/>
      <c r="AJ48" s="512"/>
      <c r="AK48" s="563"/>
      <c r="AL48" s="434"/>
      <c r="AM48" s="324" t="s">
        <v>507</v>
      </c>
      <c r="AN48" s="446"/>
    </row>
    <row r="49" spans="1:40" ht="18.75">
      <c r="A49" s="435"/>
      <c r="B49" s="435"/>
      <c r="F49" s="328" t="s">
        <v>386</v>
      </c>
      <c r="G49" s="506" t="s">
        <v>378</v>
      </c>
      <c r="H49" s="503" t="s">
        <v>503</v>
      </c>
      <c r="I49" s="512"/>
      <c r="J49" s="512"/>
      <c r="K49" s="512"/>
      <c r="L49" s="512"/>
      <c r="M49" s="512"/>
      <c r="N49" s="512"/>
      <c r="O49" s="512"/>
      <c r="P49" s="512"/>
      <c r="Q49" s="512"/>
      <c r="R49" s="512"/>
      <c r="S49" s="512"/>
      <c r="T49" s="512"/>
      <c r="U49" s="512"/>
      <c r="V49" s="512"/>
      <c r="W49" s="512"/>
      <c r="X49" s="512"/>
      <c r="Y49" s="512"/>
      <c r="Z49" s="512"/>
      <c r="AA49" s="512"/>
      <c r="AB49" s="512"/>
      <c r="AC49" s="512"/>
      <c r="AD49" s="512"/>
      <c r="AE49" s="512"/>
      <c r="AF49" s="512"/>
      <c r="AG49" s="512"/>
      <c r="AH49" s="512"/>
      <c r="AI49" s="512"/>
      <c r="AJ49" s="512"/>
      <c r="AK49" s="563"/>
      <c r="AL49" s="434"/>
      <c r="AM49" s="324" t="s">
        <v>508</v>
      </c>
      <c r="AN49" s="446"/>
    </row>
    <row r="50" spans="1:40" ht="18.75">
      <c r="A50" s="435"/>
      <c r="B50" s="435"/>
      <c r="F50" s="328" t="s">
        <v>387</v>
      </c>
      <c r="G50" s="505" t="s">
        <v>504</v>
      </c>
      <c r="H50" s="503" t="s">
        <v>251</v>
      </c>
      <c r="I50" s="503" t="s">
        <v>251</v>
      </c>
      <c r="J50" s="503" t="s">
        <v>251</v>
      </c>
      <c r="K50" s="741" t="s">
        <v>251</v>
      </c>
      <c r="L50" s="741" t="s">
        <v>251</v>
      </c>
      <c r="M50" s="741" t="s">
        <v>251</v>
      </c>
      <c r="N50" s="741" t="s">
        <v>251</v>
      </c>
      <c r="O50" s="741" t="s">
        <v>251</v>
      </c>
      <c r="P50" s="741" t="s">
        <v>251</v>
      </c>
      <c r="Q50" s="741" t="s">
        <v>251</v>
      </c>
      <c r="R50" s="741" t="s">
        <v>251</v>
      </c>
      <c r="S50" s="741" t="s">
        <v>251</v>
      </c>
      <c r="T50" s="741" t="s">
        <v>251</v>
      </c>
      <c r="U50" s="741" t="s">
        <v>251</v>
      </c>
      <c r="V50" s="741" t="s">
        <v>251</v>
      </c>
      <c r="W50" s="741" t="s">
        <v>251</v>
      </c>
      <c r="X50" s="741" t="s">
        <v>251</v>
      </c>
      <c r="Y50" s="741" t="s">
        <v>251</v>
      </c>
      <c r="Z50" s="741" t="s">
        <v>251</v>
      </c>
      <c r="AA50" s="741" t="s">
        <v>251</v>
      </c>
      <c r="AB50" s="741" t="s">
        <v>251</v>
      </c>
      <c r="AC50" s="741" t="s">
        <v>251</v>
      </c>
      <c r="AD50" s="741" t="s">
        <v>251</v>
      </c>
      <c r="AE50" s="741" t="s">
        <v>251</v>
      </c>
      <c r="AF50" s="741" t="s">
        <v>251</v>
      </c>
      <c r="AG50" s="741" t="s">
        <v>251</v>
      </c>
      <c r="AH50" s="741" t="s">
        <v>251</v>
      </c>
      <c r="AI50" s="741" t="s">
        <v>251</v>
      </c>
      <c r="AJ50" s="741" t="s">
        <v>251</v>
      </c>
      <c r="AK50" s="563"/>
      <c r="AL50" s="434"/>
      <c r="AM50" s="324"/>
      <c r="AN50" s="446"/>
    </row>
    <row r="51" spans="1:40" ht="18.75">
      <c r="A51" s="435"/>
      <c r="B51" s="435"/>
      <c r="F51" s="328" t="s">
        <v>389</v>
      </c>
      <c r="G51" s="506" t="s">
        <v>376</v>
      </c>
      <c r="H51" s="503" t="s">
        <v>388</v>
      </c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2"/>
      <c r="AI51" s="512"/>
      <c r="AJ51" s="512"/>
      <c r="AK51" s="563"/>
      <c r="AL51" s="434"/>
      <c r="AM51" s="324" t="s">
        <v>709</v>
      </c>
      <c r="AN51" s="446"/>
    </row>
    <row r="52" spans="1:40" ht="18.75">
      <c r="A52" s="435"/>
      <c r="B52" s="435"/>
      <c r="F52" s="328" t="s">
        <v>390</v>
      </c>
      <c r="G52" s="506" t="s">
        <v>378</v>
      </c>
      <c r="H52" s="503" t="s">
        <v>388</v>
      </c>
      <c r="I52" s="512"/>
      <c r="J52" s="512"/>
      <c r="K52" s="512"/>
      <c r="L52" s="512"/>
      <c r="M52" s="512"/>
      <c r="N52" s="512"/>
      <c r="O52" s="512"/>
      <c r="P52" s="512"/>
      <c r="Q52" s="512"/>
      <c r="R52" s="512"/>
      <c r="S52" s="512"/>
      <c r="T52" s="512"/>
      <c r="U52" s="512"/>
      <c r="V52" s="512"/>
      <c r="W52" s="512"/>
      <c r="X52" s="512"/>
      <c r="Y52" s="512"/>
      <c r="Z52" s="512"/>
      <c r="AA52" s="512"/>
      <c r="AB52" s="512"/>
      <c r="AC52" s="512"/>
      <c r="AD52" s="512"/>
      <c r="AE52" s="512"/>
      <c r="AF52" s="512"/>
      <c r="AG52" s="512"/>
      <c r="AH52" s="512"/>
      <c r="AI52" s="512"/>
      <c r="AJ52" s="512"/>
      <c r="AK52" s="563"/>
      <c r="AL52" s="434"/>
      <c r="AM52" s="324" t="s">
        <v>710</v>
      </c>
      <c r="AN52" s="446"/>
    </row>
    <row r="53" spans="1:40" ht="18.75">
      <c r="A53" s="435"/>
      <c r="B53" s="435"/>
      <c r="F53" s="328" t="s">
        <v>391</v>
      </c>
      <c r="G53" s="505" t="s">
        <v>711</v>
      </c>
      <c r="H53" s="503" t="s">
        <v>251</v>
      </c>
      <c r="I53" s="503" t="s">
        <v>251</v>
      </c>
      <c r="J53" s="503" t="s">
        <v>251</v>
      </c>
      <c r="K53" s="741" t="s">
        <v>251</v>
      </c>
      <c r="L53" s="741" t="s">
        <v>251</v>
      </c>
      <c r="M53" s="741" t="s">
        <v>251</v>
      </c>
      <c r="N53" s="741" t="s">
        <v>251</v>
      </c>
      <c r="O53" s="741" t="s">
        <v>251</v>
      </c>
      <c r="P53" s="741" t="s">
        <v>251</v>
      </c>
      <c r="Q53" s="741" t="s">
        <v>251</v>
      </c>
      <c r="R53" s="741" t="s">
        <v>251</v>
      </c>
      <c r="S53" s="741" t="s">
        <v>251</v>
      </c>
      <c r="T53" s="741" t="s">
        <v>251</v>
      </c>
      <c r="U53" s="741" t="s">
        <v>251</v>
      </c>
      <c r="V53" s="741" t="s">
        <v>251</v>
      </c>
      <c r="W53" s="741" t="s">
        <v>251</v>
      </c>
      <c r="X53" s="741" t="s">
        <v>251</v>
      </c>
      <c r="Y53" s="741" t="s">
        <v>251</v>
      </c>
      <c r="Z53" s="741" t="s">
        <v>251</v>
      </c>
      <c r="AA53" s="741" t="s">
        <v>251</v>
      </c>
      <c r="AB53" s="741" t="s">
        <v>251</v>
      </c>
      <c r="AC53" s="741" t="s">
        <v>251</v>
      </c>
      <c r="AD53" s="741" t="s">
        <v>251</v>
      </c>
      <c r="AE53" s="741" t="s">
        <v>251</v>
      </c>
      <c r="AF53" s="741" t="s">
        <v>251</v>
      </c>
      <c r="AG53" s="741" t="s">
        <v>251</v>
      </c>
      <c r="AH53" s="741" t="s">
        <v>251</v>
      </c>
      <c r="AI53" s="741" t="s">
        <v>251</v>
      </c>
      <c r="AJ53" s="741" t="s">
        <v>251</v>
      </c>
      <c r="AK53" s="563"/>
      <c r="AL53" s="434"/>
      <c r="AM53" s="324"/>
      <c r="AN53" s="446"/>
    </row>
    <row r="54" spans="1:40" ht="18.75">
      <c r="A54" s="435"/>
      <c r="B54" s="435"/>
      <c r="F54" s="328" t="s">
        <v>392</v>
      </c>
      <c r="G54" s="506" t="s">
        <v>376</v>
      </c>
      <c r="H54" s="503" t="s">
        <v>712</v>
      </c>
      <c r="I54" s="512"/>
      <c r="J54" s="512"/>
      <c r="K54" s="512"/>
      <c r="L54" s="512"/>
      <c r="M54" s="512"/>
      <c r="N54" s="512"/>
      <c r="O54" s="512"/>
      <c r="P54" s="512"/>
      <c r="Q54" s="512"/>
      <c r="R54" s="512"/>
      <c r="S54" s="512"/>
      <c r="T54" s="512"/>
      <c r="U54" s="512"/>
      <c r="V54" s="512"/>
      <c r="W54" s="512"/>
      <c r="X54" s="512"/>
      <c r="Y54" s="512"/>
      <c r="Z54" s="512"/>
      <c r="AA54" s="512"/>
      <c r="AB54" s="512"/>
      <c r="AC54" s="512"/>
      <c r="AD54" s="512"/>
      <c r="AE54" s="512"/>
      <c r="AF54" s="512"/>
      <c r="AG54" s="512"/>
      <c r="AH54" s="512"/>
      <c r="AI54" s="512"/>
      <c r="AJ54" s="512"/>
      <c r="AK54" s="563"/>
      <c r="AL54" s="434"/>
      <c r="AM54" s="324" t="s">
        <v>714</v>
      </c>
      <c r="AN54" s="446"/>
    </row>
    <row r="55" spans="1:40" ht="18.75">
      <c r="A55" s="435"/>
      <c r="B55" s="435"/>
      <c r="F55" s="328" t="s">
        <v>393</v>
      </c>
      <c r="G55" s="506" t="s">
        <v>378</v>
      </c>
      <c r="H55" s="503" t="s">
        <v>712</v>
      </c>
      <c r="I55" s="512"/>
      <c r="J55" s="512"/>
      <c r="K55" s="512"/>
      <c r="L55" s="512"/>
      <c r="M55" s="512"/>
      <c r="N55" s="512"/>
      <c r="O55" s="512"/>
      <c r="P55" s="512"/>
      <c r="Q55" s="512"/>
      <c r="R55" s="512"/>
      <c r="S55" s="512"/>
      <c r="T55" s="512"/>
      <c r="U55" s="512"/>
      <c r="V55" s="512"/>
      <c r="W55" s="512"/>
      <c r="X55" s="512"/>
      <c r="Y55" s="512"/>
      <c r="Z55" s="512"/>
      <c r="AA55" s="512"/>
      <c r="AB55" s="512"/>
      <c r="AC55" s="512"/>
      <c r="AD55" s="512"/>
      <c r="AE55" s="512"/>
      <c r="AF55" s="512"/>
      <c r="AG55" s="512"/>
      <c r="AH55" s="512"/>
      <c r="AI55" s="512"/>
      <c r="AJ55" s="512"/>
      <c r="AK55" s="563"/>
      <c r="AL55" s="434"/>
      <c r="AM55" s="324" t="s">
        <v>715</v>
      </c>
      <c r="AN55" s="446"/>
    </row>
    <row r="56" spans="1:40" ht="18.75">
      <c r="A56" s="435"/>
      <c r="B56" s="435"/>
      <c r="F56" s="328" t="s">
        <v>394</v>
      </c>
      <c r="G56" s="505" t="s">
        <v>713</v>
      </c>
      <c r="H56" s="503" t="s">
        <v>251</v>
      </c>
      <c r="I56" s="503" t="s">
        <v>251</v>
      </c>
      <c r="J56" s="503" t="s">
        <v>251</v>
      </c>
      <c r="K56" s="741" t="s">
        <v>251</v>
      </c>
      <c r="L56" s="741" t="s">
        <v>251</v>
      </c>
      <c r="M56" s="741" t="s">
        <v>251</v>
      </c>
      <c r="N56" s="741" t="s">
        <v>251</v>
      </c>
      <c r="O56" s="741" t="s">
        <v>251</v>
      </c>
      <c r="P56" s="741" t="s">
        <v>251</v>
      </c>
      <c r="Q56" s="741" t="s">
        <v>251</v>
      </c>
      <c r="R56" s="741" t="s">
        <v>251</v>
      </c>
      <c r="S56" s="741" t="s">
        <v>251</v>
      </c>
      <c r="T56" s="741" t="s">
        <v>251</v>
      </c>
      <c r="U56" s="741" t="s">
        <v>251</v>
      </c>
      <c r="V56" s="741" t="s">
        <v>251</v>
      </c>
      <c r="W56" s="741" t="s">
        <v>251</v>
      </c>
      <c r="X56" s="741" t="s">
        <v>251</v>
      </c>
      <c r="Y56" s="741" t="s">
        <v>251</v>
      </c>
      <c r="Z56" s="741" t="s">
        <v>251</v>
      </c>
      <c r="AA56" s="741" t="s">
        <v>251</v>
      </c>
      <c r="AB56" s="741" t="s">
        <v>251</v>
      </c>
      <c r="AC56" s="741" t="s">
        <v>251</v>
      </c>
      <c r="AD56" s="741" t="s">
        <v>251</v>
      </c>
      <c r="AE56" s="741" t="s">
        <v>251</v>
      </c>
      <c r="AF56" s="741" t="s">
        <v>251</v>
      </c>
      <c r="AG56" s="741" t="s">
        <v>251</v>
      </c>
      <c r="AH56" s="741" t="s">
        <v>251</v>
      </c>
      <c r="AI56" s="741" t="s">
        <v>251</v>
      </c>
      <c r="AJ56" s="741" t="s">
        <v>251</v>
      </c>
      <c r="AK56" s="563"/>
      <c r="AL56" s="434"/>
      <c r="AM56" s="324"/>
      <c r="AN56" s="446"/>
    </row>
    <row r="57" spans="1:40" ht="18.75">
      <c r="A57" s="435"/>
      <c r="B57" s="435"/>
      <c r="F57" s="328" t="s">
        <v>395</v>
      </c>
      <c r="G57" s="506" t="s">
        <v>376</v>
      </c>
      <c r="H57" s="639" t="s">
        <v>388</v>
      </c>
      <c r="I57" s="512"/>
      <c r="J57" s="512"/>
      <c r="K57" s="512"/>
      <c r="L57" s="512"/>
      <c r="M57" s="512"/>
      <c r="N57" s="512"/>
      <c r="O57" s="512"/>
      <c r="P57" s="512"/>
      <c r="Q57" s="512"/>
      <c r="R57" s="512"/>
      <c r="S57" s="512"/>
      <c r="T57" s="512"/>
      <c r="U57" s="512"/>
      <c r="V57" s="512"/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2"/>
      <c r="AI57" s="512"/>
      <c r="AJ57" s="512"/>
      <c r="AK57" s="563"/>
      <c r="AL57" s="434"/>
      <c r="AM57" s="324"/>
      <c r="AN57" s="446"/>
    </row>
    <row r="58" spans="1:40" ht="18.75">
      <c r="A58" s="435"/>
      <c r="B58" s="435"/>
      <c r="F58" s="328" t="s">
        <v>396</v>
      </c>
      <c r="G58" s="506" t="s">
        <v>378</v>
      </c>
      <c r="H58" s="639" t="s">
        <v>388</v>
      </c>
      <c r="I58" s="512"/>
      <c r="J58" s="512"/>
      <c r="K58" s="512"/>
      <c r="L58" s="512"/>
      <c r="M58" s="512"/>
      <c r="N58" s="512"/>
      <c r="O58" s="512"/>
      <c r="P58" s="512"/>
      <c r="Q58" s="512"/>
      <c r="R58" s="512"/>
      <c r="S58" s="512"/>
      <c r="T58" s="512"/>
      <c r="U58" s="512"/>
      <c r="V58" s="512"/>
      <c r="W58" s="512"/>
      <c r="X58" s="512"/>
      <c r="Y58" s="512"/>
      <c r="Z58" s="512"/>
      <c r="AA58" s="512"/>
      <c r="AB58" s="512"/>
      <c r="AC58" s="512"/>
      <c r="AD58" s="512"/>
      <c r="AE58" s="512"/>
      <c r="AF58" s="512"/>
      <c r="AG58" s="512"/>
      <c r="AH58" s="512"/>
      <c r="AI58" s="512"/>
      <c r="AJ58" s="512"/>
      <c r="AK58" s="563"/>
      <c r="AL58" s="434"/>
      <c r="AM58" s="324"/>
      <c r="AN58" s="446"/>
    </row>
    <row r="59" spans="1:40" ht="18.75">
      <c r="A59" s="435"/>
      <c r="B59" s="435"/>
      <c r="F59" s="328" t="s">
        <v>397</v>
      </c>
      <c r="G59" s="505" t="s">
        <v>716</v>
      </c>
      <c r="H59" s="503" t="s">
        <v>251</v>
      </c>
      <c r="I59" s="503" t="s">
        <v>251</v>
      </c>
      <c r="J59" s="503" t="s">
        <v>251</v>
      </c>
      <c r="K59" s="741" t="s">
        <v>251</v>
      </c>
      <c r="L59" s="741" t="s">
        <v>251</v>
      </c>
      <c r="M59" s="741" t="s">
        <v>251</v>
      </c>
      <c r="N59" s="741" t="s">
        <v>251</v>
      </c>
      <c r="O59" s="741" t="s">
        <v>251</v>
      </c>
      <c r="P59" s="741" t="s">
        <v>251</v>
      </c>
      <c r="Q59" s="741" t="s">
        <v>251</v>
      </c>
      <c r="R59" s="741" t="s">
        <v>251</v>
      </c>
      <c r="S59" s="741" t="s">
        <v>251</v>
      </c>
      <c r="T59" s="741" t="s">
        <v>251</v>
      </c>
      <c r="U59" s="741" t="s">
        <v>251</v>
      </c>
      <c r="V59" s="741" t="s">
        <v>251</v>
      </c>
      <c r="W59" s="741" t="s">
        <v>251</v>
      </c>
      <c r="X59" s="741" t="s">
        <v>251</v>
      </c>
      <c r="Y59" s="741" t="s">
        <v>251</v>
      </c>
      <c r="Z59" s="741" t="s">
        <v>251</v>
      </c>
      <c r="AA59" s="741" t="s">
        <v>251</v>
      </c>
      <c r="AB59" s="741" t="s">
        <v>251</v>
      </c>
      <c r="AC59" s="741" t="s">
        <v>251</v>
      </c>
      <c r="AD59" s="741" t="s">
        <v>251</v>
      </c>
      <c r="AE59" s="741" t="s">
        <v>251</v>
      </c>
      <c r="AF59" s="741" t="s">
        <v>251</v>
      </c>
      <c r="AG59" s="741" t="s">
        <v>251</v>
      </c>
      <c r="AH59" s="741" t="s">
        <v>251</v>
      </c>
      <c r="AI59" s="741" t="s">
        <v>251</v>
      </c>
      <c r="AJ59" s="741" t="s">
        <v>251</v>
      </c>
      <c r="AK59" s="563"/>
      <c r="AL59" s="434"/>
      <c r="AM59" s="324"/>
      <c r="AN59" s="446"/>
    </row>
    <row r="60" spans="1:40" ht="18.75">
      <c r="A60" s="435"/>
      <c r="B60" s="435"/>
      <c r="F60" s="328" t="s">
        <v>398</v>
      </c>
      <c r="G60" s="506" t="s">
        <v>376</v>
      </c>
      <c r="H60" s="639" t="s">
        <v>388</v>
      </c>
      <c r="I60" s="512"/>
      <c r="J60" s="512"/>
      <c r="K60" s="512"/>
      <c r="L60" s="512"/>
      <c r="M60" s="512"/>
      <c r="N60" s="512"/>
      <c r="O60" s="512"/>
      <c r="P60" s="512"/>
      <c r="Q60" s="512"/>
      <c r="R60" s="512"/>
      <c r="S60" s="512"/>
      <c r="T60" s="512"/>
      <c r="U60" s="512"/>
      <c r="V60" s="512"/>
      <c r="W60" s="512"/>
      <c r="X60" s="512"/>
      <c r="Y60" s="512"/>
      <c r="Z60" s="512"/>
      <c r="AA60" s="512"/>
      <c r="AB60" s="512"/>
      <c r="AC60" s="512"/>
      <c r="AD60" s="512"/>
      <c r="AE60" s="512"/>
      <c r="AF60" s="512"/>
      <c r="AG60" s="512"/>
      <c r="AH60" s="512"/>
      <c r="AI60" s="512"/>
      <c r="AJ60" s="512"/>
      <c r="AK60" s="563"/>
      <c r="AL60" s="434"/>
      <c r="AM60" s="324"/>
      <c r="AN60" s="446"/>
    </row>
    <row r="61" spans="1:40" ht="18.75">
      <c r="A61" s="435"/>
      <c r="B61" s="435"/>
      <c r="F61" s="328" t="s">
        <v>399</v>
      </c>
      <c r="G61" s="506" t="s">
        <v>378</v>
      </c>
      <c r="H61" s="639" t="s">
        <v>388</v>
      </c>
      <c r="I61" s="512"/>
      <c r="J61" s="512"/>
      <c r="K61" s="512"/>
      <c r="L61" s="512"/>
      <c r="M61" s="512"/>
      <c r="N61" s="512"/>
      <c r="O61" s="512"/>
      <c r="P61" s="512"/>
      <c r="Q61" s="512"/>
      <c r="R61" s="512"/>
      <c r="S61" s="512"/>
      <c r="T61" s="512"/>
      <c r="U61" s="512"/>
      <c r="V61" s="512"/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63"/>
      <c r="AL61" s="434"/>
      <c r="AM61" s="324"/>
      <c r="AN61" s="446"/>
    </row>
    <row r="62" spans="1:40" ht="22.5">
      <c r="A62" s="435"/>
      <c r="B62" s="435"/>
      <c r="F62" s="328" t="s">
        <v>400</v>
      </c>
      <c r="G62" s="505" t="s">
        <v>717</v>
      </c>
      <c r="H62" s="503" t="s">
        <v>251</v>
      </c>
      <c r="I62" s="503" t="s">
        <v>251</v>
      </c>
      <c r="J62" s="503" t="s">
        <v>251</v>
      </c>
      <c r="K62" s="741" t="s">
        <v>251</v>
      </c>
      <c r="L62" s="741" t="s">
        <v>251</v>
      </c>
      <c r="M62" s="741" t="s">
        <v>251</v>
      </c>
      <c r="N62" s="741" t="s">
        <v>251</v>
      </c>
      <c r="O62" s="741" t="s">
        <v>251</v>
      </c>
      <c r="P62" s="741" t="s">
        <v>251</v>
      </c>
      <c r="Q62" s="741" t="s">
        <v>251</v>
      </c>
      <c r="R62" s="741" t="s">
        <v>251</v>
      </c>
      <c r="S62" s="741" t="s">
        <v>251</v>
      </c>
      <c r="T62" s="741" t="s">
        <v>251</v>
      </c>
      <c r="U62" s="741" t="s">
        <v>251</v>
      </c>
      <c r="V62" s="741" t="s">
        <v>251</v>
      </c>
      <c r="W62" s="741" t="s">
        <v>251</v>
      </c>
      <c r="X62" s="741" t="s">
        <v>251</v>
      </c>
      <c r="Y62" s="741" t="s">
        <v>251</v>
      </c>
      <c r="Z62" s="741" t="s">
        <v>251</v>
      </c>
      <c r="AA62" s="741" t="s">
        <v>251</v>
      </c>
      <c r="AB62" s="741" t="s">
        <v>251</v>
      </c>
      <c r="AC62" s="741" t="s">
        <v>251</v>
      </c>
      <c r="AD62" s="741" t="s">
        <v>251</v>
      </c>
      <c r="AE62" s="741" t="s">
        <v>251</v>
      </c>
      <c r="AF62" s="741" t="s">
        <v>251</v>
      </c>
      <c r="AG62" s="741" t="s">
        <v>251</v>
      </c>
      <c r="AH62" s="741" t="s">
        <v>251</v>
      </c>
      <c r="AI62" s="741" t="s">
        <v>251</v>
      </c>
      <c r="AJ62" s="741" t="s">
        <v>251</v>
      </c>
      <c r="AK62" s="563"/>
      <c r="AL62" s="434"/>
      <c r="AM62" s="324"/>
      <c r="AN62" s="446"/>
    </row>
    <row r="63" spans="1:40" ht="18.75">
      <c r="A63" s="435"/>
      <c r="B63" s="435"/>
      <c r="F63" s="328" t="s">
        <v>401</v>
      </c>
      <c r="G63" s="506" t="s">
        <v>376</v>
      </c>
      <c r="H63" s="639" t="s">
        <v>388</v>
      </c>
      <c r="I63" s="512"/>
      <c r="J63" s="512"/>
      <c r="K63" s="512"/>
      <c r="L63" s="512"/>
      <c r="M63" s="512"/>
      <c r="N63" s="512"/>
      <c r="O63" s="512"/>
      <c r="P63" s="512"/>
      <c r="Q63" s="512"/>
      <c r="R63" s="512"/>
      <c r="S63" s="512"/>
      <c r="T63" s="512"/>
      <c r="U63" s="512"/>
      <c r="V63" s="512"/>
      <c r="W63" s="512"/>
      <c r="X63" s="512"/>
      <c r="Y63" s="512"/>
      <c r="Z63" s="512"/>
      <c r="AA63" s="512"/>
      <c r="AB63" s="512"/>
      <c r="AC63" s="512"/>
      <c r="AD63" s="512"/>
      <c r="AE63" s="512"/>
      <c r="AF63" s="512"/>
      <c r="AG63" s="512"/>
      <c r="AH63" s="512"/>
      <c r="AI63" s="512"/>
      <c r="AJ63" s="512"/>
      <c r="AK63" s="563"/>
      <c r="AL63" s="434"/>
      <c r="AM63" s="324"/>
      <c r="AN63" s="446"/>
    </row>
    <row r="64" spans="1:40" ht="18.75">
      <c r="A64" s="435"/>
      <c r="B64" s="435"/>
      <c r="F64" s="328" t="s">
        <v>402</v>
      </c>
      <c r="G64" s="506" t="s">
        <v>378</v>
      </c>
      <c r="H64" s="639" t="s">
        <v>388</v>
      </c>
      <c r="I64" s="512"/>
      <c r="J64" s="512"/>
      <c r="K64" s="512"/>
      <c r="L64" s="512"/>
      <c r="M64" s="512"/>
      <c r="N64" s="512"/>
      <c r="O64" s="512"/>
      <c r="P64" s="512"/>
      <c r="Q64" s="512"/>
      <c r="R64" s="512"/>
      <c r="S64" s="512"/>
      <c r="T64" s="512"/>
      <c r="U64" s="512"/>
      <c r="V64" s="512"/>
      <c r="W64" s="512"/>
      <c r="X64" s="512"/>
      <c r="Y64" s="512"/>
      <c r="Z64" s="512"/>
      <c r="AA64" s="512"/>
      <c r="AB64" s="512"/>
      <c r="AC64" s="512"/>
      <c r="AD64" s="512"/>
      <c r="AE64" s="512"/>
      <c r="AF64" s="512"/>
      <c r="AG64" s="512"/>
      <c r="AH64" s="512"/>
      <c r="AI64" s="512"/>
      <c r="AJ64" s="512"/>
      <c r="AK64" s="563"/>
      <c r="AL64" s="434"/>
      <c r="AM64" s="324"/>
      <c r="AN64" s="446"/>
    </row>
    <row r="65" spans="1:40" s="633" customFormat="1" ht="18.75">
      <c r="A65" s="435"/>
      <c r="B65" s="435"/>
      <c r="C65" s="637"/>
      <c r="D65" s="637"/>
      <c r="F65" s="569" t="s">
        <v>403</v>
      </c>
      <c r="G65" s="642" t="s">
        <v>718</v>
      </c>
      <c r="H65" s="639" t="s">
        <v>251</v>
      </c>
      <c r="I65" s="639" t="s">
        <v>251</v>
      </c>
      <c r="J65" s="639" t="s">
        <v>251</v>
      </c>
      <c r="K65" s="741" t="s">
        <v>251</v>
      </c>
      <c r="L65" s="741" t="s">
        <v>251</v>
      </c>
      <c r="M65" s="741" t="s">
        <v>251</v>
      </c>
      <c r="N65" s="741" t="s">
        <v>251</v>
      </c>
      <c r="O65" s="741" t="s">
        <v>251</v>
      </c>
      <c r="P65" s="741" t="s">
        <v>251</v>
      </c>
      <c r="Q65" s="741" t="s">
        <v>251</v>
      </c>
      <c r="R65" s="741" t="s">
        <v>251</v>
      </c>
      <c r="S65" s="741" t="s">
        <v>251</v>
      </c>
      <c r="T65" s="741" t="s">
        <v>251</v>
      </c>
      <c r="U65" s="741" t="s">
        <v>251</v>
      </c>
      <c r="V65" s="741" t="s">
        <v>251</v>
      </c>
      <c r="W65" s="741" t="s">
        <v>251</v>
      </c>
      <c r="X65" s="741" t="s">
        <v>251</v>
      </c>
      <c r="Y65" s="741" t="s">
        <v>251</v>
      </c>
      <c r="Z65" s="741" t="s">
        <v>251</v>
      </c>
      <c r="AA65" s="741" t="s">
        <v>251</v>
      </c>
      <c r="AB65" s="741" t="s">
        <v>251</v>
      </c>
      <c r="AC65" s="741" t="s">
        <v>251</v>
      </c>
      <c r="AD65" s="741" t="s">
        <v>251</v>
      </c>
      <c r="AE65" s="741" t="s">
        <v>251</v>
      </c>
      <c r="AF65" s="741" t="s">
        <v>251</v>
      </c>
      <c r="AG65" s="741" t="s">
        <v>251</v>
      </c>
      <c r="AH65" s="741" t="s">
        <v>251</v>
      </c>
      <c r="AI65" s="741" t="s">
        <v>251</v>
      </c>
      <c r="AJ65" s="741" t="s">
        <v>251</v>
      </c>
      <c r="AK65" s="563"/>
      <c r="AL65" s="434"/>
      <c r="AM65" s="324"/>
      <c r="AN65" s="446"/>
    </row>
    <row r="66" spans="1:40" s="633" customFormat="1" ht="18.75">
      <c r="A66" s="435"/>
      <c r="B66" s="435"/>
      <c r="C66" s="637"/>
      <c r="D66" s="637"/>
      <c r="F66" s="569" t="s">
        <v>404</v>
      </c>
      <c r="G66" s="636" t="s">
        <v>376</v>
      </c>
      <c r="H66" s="639" t="s">
        <v>388</v>
      </c>
      <c r="I66" s="512"/>
      <c r="J66" s="512"/>
      <c r="K66" s="512"/>
      <c r="L66" s="512"/>
      <c r="M66" s="512"/>
      <c r="N66" s="512"/>
      <c r="O66" s="512"/>
      <c r="P66" s="512"/>
      <c r="Q66" s="512"/>
      <c r="R66" s="512"/>
      <c r="S66" s="512"/>
      <c r="T66" s="512"/>
      <c r="U66" s="512"/>
      <c r="V66" s="512"/>
      <c r="W66" s="512"/>
      <c r="X66" s="512"/>
      <c r="Y66" s="512"/>
      <c r="Z66" s="512"/>
      <c r="AA66" s="512"/>
      <c r="AB66" s="512"/>
      <c r="AC66" s="512"/>
      <c r="AD66" s="512"/>
      <c r="AE66" s="512"/>
      <c r="AF66" s="512"/>
      <c r="AG66" s="512"/>
      <c r="AH66" s="512"/>
      <c r="AI66" s="512"/>
      <c r="AJ66" s="512"/>
      <c r="AK66" s="563"/>
      <c r="AL66" s="434"/>
      <c r="AM66" s="324"/>
      <c r="AN66" s="446"/>
    </row>
    <row r="67" spans="1:40" s="633" customFormat="1" ht="18.75">
      <c r="A67" s="435"/>
      <c r="B67" s="435"/>
      <c r="C67" s="637"/>
      <c r="D67" s="637"/>
      <c r="F67" s="569" t="s">
        <v>405</v>
      </c>
      <c r="G67" s="636" t="s">
        <v>378</v>
      </c>
      <c r="H67" s="639" t="s">
        <v>388</v>
      </c>
      <c r="I67" s="512"/>
      <c r="J67" s="512"/>
      <c r="K67" s="512"/>
      <c r="L67" s="512"/>
      <c r="M67" s="512"/>
      <c r="N67" s="512"/>
      <c r="O67" s="512"/>
      <c r="P67" s="512"/>
      <c r="Q67" s="512"/>
      <c r="R67" s="512"/>
      <c r="S67" s="512"/>
      <c r="T67" s="512"/>
      <c r="U67" s="512"/>
      <c r="V67" s="512"/>
      <c r="W67" s="512"/>
      <c r="X67" s="512"/>
      <c r="Y67" s="512"/>
      <c r="Z67" s="512"/>
      <c r="AA67" s="512"/>
      <c r="AB67" s="512"/>
      <c r="AC67" s="512"/>
      <c r="AD67" s="512"/>
      <c r="AE67" s="512"/>
      <c r="AF67" s="512"/>
      <c r="AG67" s="512"/>
      <c r="AH67" s="512"/>
      <c r="AI67" s="512"/>
      <c r="AJ67" s="512"/>
      <c r="AK67" s="563"/>
      <c r="AL67" s="434"/>
      <c r="AM67" s="324"/>
      <c r="AN67" s="446"/>
    </row>
    <row r="68" spans="1:40" s="633" customFormat="1" ht="22.5">
      <c r="A68" s="435"/>
      <c r="B68" s="435"/>
      <c r="C68" s="637"/>
      <c r="D68" s="637"/>
      <c r="F68" s="569" t="s">
        <v>406</v>
      </c>
      <c r="G68" s="642" t="s">
        <v>407</v>
      </c>
      <c r="H68" s="639" t="s">
        <v>251</v>
      </c>
      <c r="I68" s="639" t="s">
        <v>251</v>
      </c>
      <c r="J68" s="639" t="s">
        <v>251</v>
      </c>
      <c r="K68" s="741" t="s">
        <v>251</v>
      </c>
      <c r="L68" s="741" t="s">
        <v>251</v>
      </c>
      <c r="M68" s="741" t="s">
        <v>251</v>
      </c>
      <c r="N68" s="741" t="s">
        <v>251</v>
      </c>
      <c r="O68" s="741" t="s">
        <v>251</v>
      </c>
      <c r="P68" s="741" t="s">
        <v>251</v>
      </c>
      <c r="Q68" s="741" t="s">
        <v>251</v>
      </c>
      <c r="R68" s="741" t="s">
        <v>251</v>
      </c>
      <c r="S68" s="741" t="s">
        <v>251</v>
      </c>
      <c r="T68" s="741" t="s">
        <v>251</v>
      </c>
      <c r="U68" s="741" t="s">
        <v>251</v>
      </c>
      <c r="V68" s="741" t="s">
        <v>251</v>
      </c>
      <c r="W68" s="741" t="s">
        <v>251</v>
      </c>
      <c r="X68" s="741" t="s">
        <v>251</v>
      </c>
      <c r="Y68" s="741" t="s">
        <v>251</v>
      </c>
      <c r="Z68" s="741" t="s">
        <v>251</v>
      </c>
      <c r="AA68" s="741" t="s">
        <v>251</v>
      </c>
      <c r="AB68" s="741" t="s">
        <v>251</v>
      </c>
      <c r="AC68" s="741" t="s">
        <v>251</v>
      </c>
      <c r="AD68" s="741" t="s">
        <v>251</v>
      </c>
      <c r="AE68" s="741" t="s">
        <v>251</v>
      </c>
      <c r="AF68" s="741" t="s">
        <v>251</v>
      </c>
      <c r="AG68" s="741" t="s">
        <v>251</v>
      </c>
      <c r="AH68" s="741" t="s">
        <v>251</v>
      </c>
      <c r="AI68" s="741" t="s">
        <v>251</v>
      </c>
      <c r="AJ68" s="741" t="s">
        <v>251</v>
      </c>
      <c r="AK68" s="563"/>
      <c r="AL68" s="434"/>
      <c r="AM68" s="324"/>
      <c r="AN68" s="446"/>
    </row>
    <row r="69" spans="1:40" s="633" customFormat="1" ht="18.75">
      <c r="A69" s="435"/>
      <c r="B69" s="435"/>
      <c r="C69" s="637"/>
      <c r="D69" s="637"/>
      <c r="F69" s="569" t="s">
        <v>408</v>
      </c>
      <c r="G69" s="636" t="s">
        <v>376</v>
      </c>
      <c r="H69" s="639" t="s">
        <v>388</v>
      </c>
      <c r="I69" s="512"/>
      <c r="J69" s="512"/>
      <c r="K69" s="512"/>
      <c r="L69" s="512"/>
      <c r="M69" s="512"/>
      <c r="N69" s="512"/>
      <c r="O69" s="512"/>
      <c r="P69" s="512"/>
      <c r="Q69" s="512"/>
      <c r="R69" s="512"/>
      <c r="S69" s="512"/>
      <c r="T69" s="512"/>
      <c r="U69" s="512"/>
      <c r="V69" s="512"/>
      <c r="W69" s="512"/>
      <c r="X69" s="512"/>
      <c r="Y69" s="512"/>
      <c r="Z69" s="512"/>
      <c r="AA69" s="512"/>
      <c r="AB69" s="512"/>
      <c r="AC69" s="512"/>
      <c r="AD69" s="512"/>
      <c r="AE69" s="512"/>
      <c r="AF69" s="512"/>
      <c r="AG69" s="512"/>
      <c r="AH69" s="512"/>
      <c r="AI69" s="512"/>
      <c r="AJ69" s="512"/>
      <c r="AK69" s="563"/>
      <c r="AL69" s="434"/>
      <c r="AM69" s="324"/>
      <c r="AN69" s="446"/>
    </row>
    <row r="70" spans="1:40" s="633" customFormat="1" ht="18.75">
      <c r="A70" s="435"/>
      <c r="B70" s="435"/>
      <c r="C70" s="637"/>
      <c r="D70" s="637"/>
      <c r="F70" s="569" t="s">
        <v>409</v>
      </c>
      <c r="G70" s="636" t="s">
        <v>378</v>
      </c>
      <c r="H70" s="639" t="s">
        <v>388</v>
      </c>
      <c r="I70" s="512"/>
      <c r="J70" s="512"/>
      <c r="K70" s="512"/>
      <c r="L70" s="512"/>
      <c r="M70" s="512"/>
      <c r="N70" s="512"/>
      <c r="O70" s="512"/>
      <c r="P70" s="512"/>
      <c r="Q70" s="512"/>
      <c r="R70" s="512"/>
      <c r="S70" s="512"/>
      <c r="T70" s="512"/>
      <c r="U70" s="512"/>
      <c r="V70" s="512"/>
      <c r="W70" s="512"/>
      <c r="X70" s="512"/>
      <c r="Y70" s="512"/>
      <c r="Z70" s="512"/>
      <c r="AA70" s="512"/>
      <c r="AB70" s="512"/>
      <c r="AC70" s="512"/>
      <c r="AD70" s="512"/>
      <c r="AE70" s="512"/>
      <c r="AF70" s="512"/>
      <c r="AG70" s="512"/>
      <c r="AH70" s="512"/>
      <c r="AI70" s="512"/>
      <c r="AJ70" s="512"/>
      <c r="AK70" s="563"/>
      <c r="AL70" s="434"/>
      <c r="AM70" s="324"/>
      <c r="AN70" s="446"/>
    </row>
    <row r="71" spans="1:40" s="633" customFormat="1" ht="18.75">
      <c r="A71" s="435"/>
      <c r="B71" s="435"/>
      <c r="C71" s="637"/>
      <c r="D71" s="637"/>
      <c r="F71" s="569" t="s">
        <v>721</v>
      </c>
      <c r="G71" s="642" t="s">
        <v>719</v>
      </c>
      <c r="H71" s="639" t="s">
        <v>251</v>
      </c>
      <c r="I71" s="639" t="s">
        <v>251</v>
      </c>
      <c r="J71" s="639" t="s">
        <v>251</v>
      </c>
      <c r="K71" s="741" t="s">
        <v>251</v>
      </c>
      <c r="L71" s="741" t="s">
        <v>251</v>
      </c>
      <c r="M71" s="741" t="s">
        <v>251</v>
      </c>
      <c r="N71" s="741" t="s">
        <v>251</v>
      </c>
      <c r="O71" s="741" t="s">
        <v>251</v>
      </c>
      <c r="P71" s="741" t="s">
        <v>251</v>
      </c>
      <c r="Q71" s="741" t="s">
        <v>251</v>
      </c>
      <c r="R71" s="741" t="s">
        <v>251</v>
      </c>
      <c r="S71" s="741" t="s">
        <v>251</v>
      </c>
      <c r="T71" s="741" t="s">
        <v>251</v>
      </c>
      <c r="U71" s="741" t="s">
        <v>251</v>
      </c>
      <c r="V71" s="741" t="s">
        <v>251</v>
      </c>
      <c r="W71" s="741" t="s">
        <v>251</v>
      </c>
      <c r="X71" s="741" t="s">
        <v>251</v>
      </c>
      <c r="Y71" s="741" t="s">
        <v>251</v>
      </c>
      <c r="Z71" s="741" t="s">
        <v>251</v>
      </c>
      <c r="AA71" s="741" t="s">
        <v>251</v>
      </c>
      <c r="AB71" s="741" t="s">
        <v>251</v>
      </c>
      <c r="AC71" s="741" t="s">
        <v>251</v>
      </c>
      <c r="AD71" s="741" t="s">
        <v>251</v>
      </c>
      <c r="AE71" s="741" t="s">
        <v>251</v>
      </c>
      <c r="AF71" s="741" t="s">
        <v>251</v>
      </c>
      <c r="AG71" s="741" t="s">
        <v>251</v>
      </c>
      <c r="AH71" s="741" t="s">
        <v>251</v>
      </c>
      <c r="AI71" s="741" t="s">
        <v>251</v>
      </c>
      <c r="AJ71" s="741" t="s">
        <v>251</v>
      </c>
      <c r="AK71" s="563"/>
      <c r="AL71" s="434"/>
      <c r="AM71" s="324"/>
      <c r="AN71" s="446"/>
    </row>
    <row r="72" spans="1:40" s="633" customFormat="1" ht="18.75">
      <c r="A72" s="435"/>
      <c r="B72" s="435"/>
      <c r="C72" s="637"/>
      <c r="D72" s="637"/>
      <c r="F72" s="569" t="s">
        <v>722</v>
      </c>
      <c r="G72" s="636" t="s">
        <v>376</v>
      </c>
      <c r="H72" s="639" t="s">
        <v>720</v>
      </c>
      <c r="I72" s="512"/>
      <c r="J72" s="512"/>
      <c r="K72" s="512"/>
      <c r="L72" s="512"/>
      <c r="M72" s="512"/>
      <c r="N72" s="512"/>
      <c r="O72" s="512"/>
      <c r="P72" s="512"/>
      <c r="Q72" s="512"/>
      <c r="R72" s="512"/>
      <c r="S72" s="512"/>
      <c r="T72" s="512"/>
      <c r="U72" s="512"/>
      <c r="V72" s="512"/>
      <c r="W72" s="512"/>
      <c r="X72" s="512"/>
      <c r="Y72" s="512"/>
      <c r="Z72" s="512"/>
      <c r="AA72" s="512"/>
      <c r="AB72" s="512"/>
      <c r="AC72" s="512"/>
      <c r="AD72" s="512"/>
      <c r="AE72" s="512"/>
      <c r="AF72" s="512"/>
      <c r="AG72" s="512"/>
      <c r="AH72" s="512"/>
      <c r="AI72" s="512"/>
      <c r="AJ72" s="512"/>
      <c r="AK72" s="563"/>
      <c r="AL72" s="434"/>
      <c r="AM72" s="324"/>
      <c r="AN72" s="446"/>
    </row>
    <row r="73" spans="1:40" s="633" customFormat="1" ht="18.75">
      <c r="A73" s="435"/>
      <c r="B73" s="435"/>
      <c r="C73" s="637"/>
      <c r="D73" s="637"/>
      <c r="F73" s="569" t="s">
        <v>723</v>
      </c>
      <c r="G73" s="636" t="s">
        <v>378</v>
      </c>
      <c r="H73" s="639" t="s">
        <v>720</v>
      </c>
      <c r="I73" s="512"/>
      <c r="J73" s="512"/>
      <c r="K73" s="512"/>
      <c r="L73" s="512"/>
      <c r="M73" s="512"/>
      <c r="N73" s="512"/>
      <c r="O73" s="512"/>
      <c r="P73" s="512"/>
      <c r="Q73" s="512"/>
      <c r="R73" s="512"/>
      <c r="S73" s="512"/>
      <c r="T73" s="512"/>
      <c r="U73" s="512"/>
      <c r="V73" s="512"/>
      <c r="W73" s="512"/>
      <c r="X73" s="512"/>
      <c r="Y73" s="512"/>
      <c r="Z73" s="512"/>
      <c r="AA73" s="512"/>
      <c r="AB73" s="512"/>
      <c r="AC73" s="512"/>
      <c r="AD73" s="512"/>
      <c r="AE73" s="512"/>
      <c r="AF73" s="512"/>
      <c r="AG73" s="512"/>
      <c r="AH73" s="512"/>
      <c r="AI73" s="512"/>
      <c r="AJ73" s="512"/>
      <c r="AK73" s="563"/>
      <c r="AL73" s="434"/>
      <c r="AM73" s="324"/>
      <c r="AN73" s="446"/>
    </row>
    <row r="74" spans="1:40" s="633" customFormat="1" ht="18.75">
      <c r="A74" s="435"/>
      <c r="B74" s="435"/>
      <c r="C74" s="637"/>
      <c r="D74" s="637"/>
      <c r="F74" s="569" t="s">
        <v>724</v>
      </c>
      <c r="G74" s="642" t="s">
        <v>730</v>
      </c>
      <c r="H74" s="639" t="s">
        <v>251</v>
      </c>
      <c r="I74" s="639" t="s">
        <v>251</v>
      </c>
      <c r="J74" s="639" t="s">
        <v>251</v>
      </c>
      <c r="K74" s="741" t="s">
        <v>251</v>
      </c>
      <c r="L74" s="741" t="s">
        <v>251</v>
      </c>
      <c r="M74" s="741" t="s">
        <v>251</v>
      </c>
      <c r="N74" s="741" t="s">
        <v>251</v>
      </c>
      <c r="O74" s="741" t="s">
        <v>251</v>
      </c>
      <c r="P74" s="741" t="s">
        <v>251</v>
      </c>
      <c r="Q74" s="741" t="s">
        <v>251</v>
      </c>
      <c r="R74" s="741" t="s">
        <v>251</v>
      </c>
      <c r="S74" s="741" t="s">
        <v>251</v>
      </c>
      <c r="T74" s="741" t="s">
        <v>251</v>
      </c>
      <c r="U74" s="741" t="s">
        <v>251</v>
      </c>
      <c r="V74" s="741" t="s">
        <v>251</v>
      </c>
      <c r="W74" s="741" t="s">
        <v>251</v>
      </c>
      <c r="X74" s="741" t="s">
        <v>251</v>
      </c>
      <c r="Y74" s="741" t="s">
        <v>251</v>
      </c>
      <c r="Z74" s="741" t="s">
        <v>251</v>
      </c>
      <c r="AA74" s="741" t="s">
        <v>251</v>
      </c>
      <c r="AB74" s="741" t="s">
        <v>251</v>
      </c>
      <c r="AC74" s="741" t="s">
        <v>251</v>
      </c>
      <c r="AD74" s="741" t="s">
        <v>251</v>
      </c>
      <c r="AE74" s="741" t="s">
        <v>251</v>
      </c>
      <c r="AF74" s="741" t="s">
        <v>251</v>
      </c>
      <c r="AG74" s="741" t="s">
        <v>251</v>
      </c>
      <c r="AH74" s="741" t="s">
        <v>251</v>
      </c>
      <c r="AI74" s="741" t="s">
        <v>251</v>
      </c>
      <c r="AJ74" s="741" t="s">
        <v>251</v>
      </c>
      <c r="AK74" s="563"/>
      <c r="AL74" s="434"/>
      <c r="AM74" s="324"/>
      <c r="AN74" s="446"/>
    </row>
    <row r="75" spans="1:40" s="633" customFormat="1" ht="18.75">
      <c r="A75" s="435"/>
      <c r="B75" s="435"/>
      <c r="C75" s="637"/>
      <c r="D75" s="637"/>
      <c r="F75" s="569" t="s">
        <v>725</v>
      </c>
      <c r="G75" s="636" t="s">
        <v>376</v>
      </c>
      <c r="H75" s="639" t="s">
        <v>731</v>
      </c>
      <c r="I75" s="512"/>
      <c r="J75" s="512"/>
      <c r="K75" s="512"/>
      <c r="L75" s="512"/>
      <c r="M75" s="512"/>
      <c r="N75" s="512"/>
      <c r="O75" s="512"/>
      <c r="P75" s="512"/>
      <c r="Q75" s="512"/>
      <c r="R75" s="512"/>
      <c r="S75" s="512"/>
      <c r="T75" s="512"/>
      <c r="U75" s="512"/>
      <c r="V75" s="512"/>
      <c r="W75" s="512"/>
      <c r="X75" s="512"/>
      <c r="Y75" s="512"/>
      <c r="Z75" s="512"/>
      <c r="AA75" s="512"/>
      <c r="AB75" s="512"/>
      <c r="AC75" s="512"/>
      <c r="AD75" s="512"/>
      <c r="AE75" s="512"/>
      <c r="AF75" s="512"/>
      <c r="AG75" s="512"/>
      <c r="AH75" s="512"/>
      <c r="AI75" s="512"/>
      <c r="AJ75" s="512"/>
      <c r="AK75" s="563"/>
      <c r="AL75" s="434"/>
      <c r="AM75" s="324"/>
      <c r="AN75" s="446"/>
    </row>
    <row r="76" spans="1:40" s="633" customFormat="1" ht="18.75">
      <c r="A76" s="435"/>
      <c r="B76" s="435"/>
      <c r="C76" s="637"/>
      <c r="D76" s="637"/>
      <c r="F76" s="569" t="s">
        <v>726</v>
      </c>
      <c r="G76" s="636" t="s">
        <v>378</v>
      </c>
      <c r="H76" s="639" t="s">
        <v>731</v>
      </c>
      <c r="I76" s="512"/>
      <c r="J76" s="512"/>
      <c r="K76" s="512"/>
      <c r="L76" s="512"/>
      <c r="M76" s="512"/>
      <c r="N76" s="512"/>
      <c r="O76" s="512"/>
      <c r="P76" s="512"/>
      <c r="Q76" s="512"/>
      <c r="R76" s="512"/>
      <c r="S76" s="512"/>
      <c r="T76" s="512"/>
      <c r="U76" s="512"/>
      <c r="V76" s="512"/>
      <c r="W76" s="512"/>
      <c r="X76" s="512"/>
      <c r="Y76" s="512"/>
      <c r="Z76" s="512"/>
      <c r="AA76" s="512"/>
      <c r="AB76" s="512"/>
      <c r="AC76" s="512"/>
      <c r="AD76" s="512"/>
      <c r="AE76" s="512"/>
      <c r="AF76" s="512"/>
      <c r="AG76" s="512"/>
      <c r="AH76" s="512"/>
      <c r="AI76" s="512"/>
      <c r="AJ76" s="512"/>
      <c r="AK76" s="563"/>
      <c r="AL76" s="434"/>
      <c r="AM76" s="324"/>
      <c r="AN76" s="446"/>
    </row>
    <row r="77" spans="1:40" s="633" customFormat="1" ht="18.75">
      <c r="A77" s="435"/>
      <c r="B77" s="435"/>
      <c r="C77" s="637"/>
      <c r="D77" s="637"/>
      <c r="F77" s="569" t="s">
        <v>727</v>
      </c>
      <c r="G77" s="642" t="s">
        <v>732</v>
      </c>
      <c r="H77" s="639" t="s">
        <v>251</v>
      </c>
      <c r="I77" s="639" t="s">
        <v>251</v>
      </c>
      <c r="J77" s="639" t="s">
        <v>251</v>
      </c>
      <c r="K77" s="741" t="s">
        <v>251</v>
      </c>
      <c r="L77" s="741" t="s">
        <v>251</v>
      </c>
      <c r="M77" s="741" t="s">
        <v>251</v>
      </c>
      <c r="N77" s="741" t="s">
        <v>251</v>
      </c>
      <c r="O77" s="741" t="s">
        <v>251</v>
      </c>
      <c r="P77" s="741" t="s">
        <v>251</v>
      </c>
      <c r="Q77" s="741" t="s">
        <v>251</v>
      </c>
      <c r="R77" s="741" t="s">
        <v>251</v>
      </c>
      <c r="S77" s="741" t="s">
        <v>251</v>
      </c>
      <c r="T77" s="741" t="s">
        <v>251</v>
      </c>
      <c r="U77" s="741" t="s">
        <v>251</v>
      </c>
      <c r="V77" s="741" t="s">
        <v>251</v>
      </c>
      <c r="W77" s="741" t="s">
        <v>251</v>
      </c>
      <c r="X77" s="741" t="s">
        <v>251</v>
      </c>
      <c r="Y77" s="741" t="s">
        <v>251</v>
      </c>
      <c r="Z77" s="741" t="s">
        <v>251</v>
      </c>
      <c r="AA77" s="741" t="s">
        <v>251</v>
      </c>
      <c r="AB77" s="741" t="s">
        <v>251</v>
      </c>
      <c r="AC77" s="741" t="s">
        <v>251</v>
      </c>
      <c r="AD77" s="741" t="s">
        <v>251</v>
      </c>
      <c r="AE77" s="741" t="s">
        <v>251</v>
      </c>
      <c r="AF77" s="741" t="s">
        <v>251</v>
      </c>
      <c r="AG77" s="741" t="s">
        <v>251</v>
      </c>
      <c r="AH77" s="741" t="s">
        <v>251</v>
      </c>
      <c r="AI77" s="741" t="s">
        <v>251</v>
      </c>
      <c r="AJ77" s="741" t="s">
        <v>251</v>
      </c>
      <c r="AK77" s="563"/>
      <c r="AL77" s="434"/>
      <c r="AM77" s="324"/>
      <c r="AN77" s="446"/>
    </row>
    <row r="78" spans="1:40" s="633" customFormat="1" ht="18.75">
      <c r="A78" s="435"/>
      <c r="B78" s="435"/>
      <c r="C78" s="637"/>
      <c r="D78" s="637"/>
      <c r="F78" s="569" t="s">
        <v>728</v>
      </c>
      <c r="G78" s="636" t="s">
        <v>376</v>
      </c>
      <c r="H78" s="639" t="s">
        <v>731</v>
      </c>
      <c r="I78" s="512"/>
      <c r="J78" s="512"/>
      <c r="K78" s="512"/>
      <c r="L78" s="512"/>
      <c r="M78" s="512"/>
      <c r="N78" s="512"/>
      <c r="O78" s="512"/>
      <c r="P78" s="512"/>
      <c r="Q78" s="512"/>
      <c r="R78" s="512"/>
      <c r="S78" s="512"/>
      <c r="T78" s="512"/>
      <c r="U78" s="512"/>
      <c r="V78" s="512"/>
      <c r="W78" s="512"/>
      <c r="X78" s="512"/>
      <c r="Y78" s="512"/>
      <c r="Z78" s="512"/>
      <c r="AA78" s="512"/>
      <c r="AB78" s="512"/>
      <c r="AC78" s="512"/>
      <c r="AD78" s="512"/>
      <c r="AE78" s="512"/>
      <c r="AF78" s="512"/>
      <c r="AG78" s="512"/>
      <c r="AH78" s="512"/>
      <c r="AI78" s="512"/>
      <c r="AJ78" s="512"/>
      <c r="AK78" s="563"/>
      <c r="AL78" s="434"/>
      <c r="AM78" s="324"/>
      <c r="AN78" s="446"/>
    </row>
    <row r="79" spans="1:40" s="633" customFormat="1" ht="18.75">
      <c r="A79" s="435"/>
      <c r="B79" s="435"/>
      <c r="C79" s="637"/>
      <c r="D79" s="637"/>
      <c r="F79" s="569" t="s">
        <v>729</v>
      </c>
      <c r="G79" s="636" t="s">
        <v>378</v>
      </c>
      <c r="H79" s="639" t="s">
        <v>731</v>
      </c>
      <c r="I79" s="512"/>
      <c r="J79" s="512"/>
      <c r="K79" s="512"/>
      <c r="L79" s="512"/>
      <c r="M79" s="512"/>
      <c r="N79" s="512"/>
      <c r="O79" s="512"/>
      <c r="P79" s="512"/>
      <c r="Q79" s="512"/>
      <c r="R79" s="512"/>
      <c r="S79" s="512"/>
      <c r="T79" s="512"/>
      <c r="U79" s="512"/>
      <c r="V79" s="512"/>
      <c r="W79" s="512"/>
      <c r="X79" s="512"/>
      <c r="Y79" s="512"/>
      <c r="Z79" s="512"/>
      <c r="AA79" s="512"/>
      <c r="AB79" s="512"/>
      <c r="AC79" s="512"/>
      <c r="AD79" s="512"/>
      <c r="AE79" s="512"/>
      <c r="AF79" s="512"/>
      <c r="AG79" s="512"/>
      <c r="AH79" s="512"/>
      <c r="AI79" s="512"/>
      <c r="AJ79" s="512"/>
      <c r="AK79" s="563"/>
      <c r="AL79" s="434"/>
      <c r="AM79" s="324"/>
      <c r="AN79" s="446"/>
    </row>
    <row r="80" spans="1:40" ht="18.75">
      <c r="A80" s="435"/>
      <c r="B80" s="435"/>
      <c r="F80" s="328" t="s">
        <v>734</v>
      </c>
      <c r="G80" s="505" t="s">
        <v>733</v>
      </c>
      <c r="H80" s="503" t="s">
        <v>251</v>
      </c>
      <c r="I80" s="503" t="s">
        <v>251</v>
      </c>
      <c r="J80" s="503" t="s">
        <v>251</v>
      </c>
      <c r="K80" s="741" t="s">
        <v>251</v>
      </c>
      <c r="L80" s="741" t="s">
        <v>251</v>
      </c>
      <c r="M80" s="741" t="s">
        <v>251</v>
      </c>
      <c r="N80" s="741" t="s">
        <v>251</v>
      </c>
      <c r="O80" s="741" t="s">
        <v>251</v>
      </c>
      <c r="P80" s="741" t="s">
        <v>251</v>
      </c>
      <c r="Q80" s="741" t="s">
        <v>251</v>
      </c>
      <c r="R80" s="741" t="s">
        <v>251</v>
      </c>
      <c r="S80" s="741" t="s">
        <v>251</v>
      </c>
      <c r="T80" s="741" t="s">
        <v>251</v>
      </c>
      <c r="U80" s="741" t="s">
        <v>251</v>
      </c>
      <c r="V80" s="741" t="s">
        <v>251</v>
      </c>
      <c r="W80" s="741" t="s">
        <v>251</v>
      </c>
      <c r="X80" s="741" t="s">
        <v>251</v>
      </c>
      <c r="Y80" s="741" t="s">
        <v>251</v>
      </c>
      <c r="Z80" s="741" t="s">
        <v>251</v>
      </c>
      <c r="AA80" s="741" t="s">
        <v>251</v>
      </c>
      <c r="AB80" s="741" t="s">
        <v>251</v>
      </c>
      <c r="AC80" s="741" t="s">
        <v>251</v>
      </c>
      <c r="AD80" s="741" t="s">
        <v>251</v>
      </c>
      <c r="AE80" s="741" t="s">
        <v>251</v>
      </c>
      <c r="AF80" s="741" t="s">
        <v>251</v>
      </c>
      <c r="AG80" s="741" t="s">
        <v>251</v>
      </c>
      <c r="AH80" s="741" t="s">
        <v>251</v>
      </c>
      <c r="AI80" s="741" t="s">
        <v>251</v>
      </c>
      <c r="AJ80" s="741" t="s">
        <v>251</v>
      </c>
      <c r="AK80" s="563"/>
      <c r="AL80" s="434"/>
      <c r="AM80" s="324"/>
      <c r="AN80" s="446"/>
    </row>
    <row r="81" spans="1:40" ht="18.75">
      <c r="A81" s="435"/>
      <c r="B81" s="435"/>
      <c r="F81" s="328" t="s">
        <v>735</v>
      </c>
      <c r="G81" s="506" t="s">
        <v>376</v>
      </c>
      <c r="H81" s="503" t="s">
        <v>465</v>
      </c>
      <c r="I81" s="512"/>
      <c r="J81" s="512"/>
      <c r="K81" s="512"/>
      <c r="L81" s="512"/>
      <c r="M81" s="512"/>
      <c r="N81" s="512"/>
      <c r="O81" s="512"/>
      <c r="P81" s="512"/>
      <c r="Q81" s="512"/>
      <c r="R81" s="512"/>
      <c r="S81" s="512"/>
      <c r="T81" s="512"/>
      <c r="U81" s="512"/>
      <c r="V81" s="512"/>
      <c r="W81" s="512"/>
      <c r="X81" s="512"/>
      <c r="Y81" s="512"/>
      <c r="Z81" s="512"/>
      <c r="AA81" s="512"/>
      <c r="AB81" s="512"/>
      <c r="AC81" s="512"/>
      <c r="AD81" s="512"/>
      <c r="AE81" s="512"/>
      <c r="AF81" s="512"/>
      <c r="AG81" s="512"/>
      <c r="AH81" s="512"/>
      <c r="AI81" s="512"/>
      <c r="AJ81" s="512"/>
      <c r="AK81" s="563"/>
      <c r="AL81" s="434"/>
      <c r="AM81" s="324" t="s">
        <v>740</v>
      </c>
      <c r="AN81" s="446"/>
    </row>
    <row r="82" spans="1:40" ht="18.75">
      <c r="A82" s="435"/>
      <c r="B82" s="435"/>
      <c r="F82" s="569" t="s">
        <v>736</v>
      </c>
      <c r="G82" s="506" t="s">
        <v>378</v>
      </c>
      <c r="H82" s="503" t="s">
        <v>465</v>
      </c>
      <c r="I82" s="512"/>
      <c r="J82" s="512"/>
      <c r="K82" s="512"/>
      <c r="L82" s="512"/>
      <c r="M82" s="512"/>
      <c r="N82" s="512"/>
      <c r="O82" s="512"/>
      <c r="P82" s="512"/>
      <c r="Q82" s="512"/>
      <c r="R82" s="512"/>
      <c r="S82" s="512"/>
      <c r="T82" s="512"/>
      <c r="U82" s="512"/>
      <c r="V82" s="512"/>
      <c r="W82" s="512"/>
      <c r="X82" s="512"/>
      <c r="Y82" s="512"/>
      <c r="Z82" s="512"/>
      <c r="AA82" s="512"/>
      <c r="AB82" s="512"/>
      <c r="AC82" s="512"/>
      <c r="AD82" s="512"/>
      <c r="AE82" s="512"/>
      <c r="AF82" s="512"/>
      <c r="AG82" s="512"/>
      <c r="AH82" s="512"/>
      <c r="AI82" s="512"/>
      <c r="AJ82" s="512"/>
      <c r="AK82" s="563"/>
      <c r="AL82" s="434"/>
      <c r="AM82" s="324" t="s">
        <v>741</v>
      </c>
      <c r="AN82" s="446"/>
    </row>
    <row r="83" spans="1:40" s="633" customFormat="1" ht="18.75">
      <c r="A83" s="435"/>
      <c r="B83" s="435"/>
      <c r="C83" s="637"/>
      <c r="D83" s="637"/>
      <c r="F83" s="569" t="s">
        <v>737</v>
      </c>
      <c r="G83" s="642" t="s">
        <v>689</v>
      </c>
      <c r="H83" s="639" t="s">
        <v>251</v>
      </c>
      <c r="I83" s="639" t="s">
        <v>251</v>
      </c>
      <c r="J83" s="639" t="s">
        <v>251</v>
      </c>
      <c r="K83" s="741" t="s">
        <v>251</v>
      </c>
      <c r="L83" s="741" t="s">
        <v>251</v>
      </c>
      <c r="M83" s="741" t="s">
        <v>251</v>
      </c>
      <c r="N83" s="741" t="s">
        <v>251</v>
      </c>
      <c r="O83" s="741" t="s">
        <v>251</v>
      </c>
      <c r="P83" s="741" t="s">
        <v>251</v>
      </c>
      <c r="Q83" s="741" t="s">
        <v>251</v>
      </c>
      <c r="R83" s="741" t="s">
        <v>251</v>
      </c>
      <c r="S83" s="741" t="s">
        <v>251</v>
      </c>
      <c r="T83" s="741" t="s">
        <v>251</v>
      </c>
      <c r="U83" s="741" t="s">
        <v>251</v>
      </c>
      <c r="V83" s="741" t="s">
        <v>251</v>
      </c>
      <c r="W83" s="741" t="s">
        <v>251</v>
      </c>
      <c r="X83" s="741" t="s">
        <v>251</v>
      </c>
      <c r="Y83" s="741" t="s">
        <v>251</v>
      </c>
      <c r="Z83" s="741" t="s">
        <v>251</v>
      </c>
      <c r="AA83" s="741" t="s">
        <v>251</v>
      </c>
      <c r="AB83" s="741" t="s">
        <v>251</v>
      </c>
      <c r="AC83" s="741" t="s">
        <v>251</v>
      </c>
      <c r="AD83" s="741" t="s">
        <v>251</v>
      </c>
      <c r="AE83" s="741" t="s">
        <v>251</v>
      </c>
      <c r="AF83" s="741" t="s">
        <v>251</v>
      </c>
      <c r="AG83" s="741" t="s">
        <v>251</v>
      </c>
      <c r="AH83" s="741" t="s">
        <v>251</v>
      </c>
      <c r="AI83" s="741" t="s">
        <v>251</v>
      </c>
      <c r="AJ83" s="741" t="s">
        <v>251</v>
      </c>
      <c r="AK83" s="563"/>
      <c r="AL83" s="434"/>
      <c r="AM83" s="324"/>
      <c r="AN83" s="446"/>
    </row>
    <row r="84" spans="1:40" s="633" customFormat="1" ht="18.75">
      <c r="A84" s="435"/>
      <c r="B84" s="435"/>
      <c r="C84" s="637"/>
      <c r="D84" s="637"/>
      <c r="F84" s="569" t="s">
        <v>738</v>
      </c>
      <c r="G84" s="636" t="s">
        <v>376</v>
      </c>
      <c r="H84" s="639" t="s">
        <v>518</v>
      </c>
      <c r="I84" s="512"/>
      <c r="J84" s="512"/>
      <c r="K84" s="512"/>
      <c r="L84" s="512"/>
      <c r="M84" s="512"/>
      <c r="N84" s="512"/>
      <c r="O84" s="512"/>
      <c r="P84" s="512"/>
      <c r="Q84" s="512"/>
      <c r="R84" s="512"/>
      <c r="S84" s="512"/>
      <c r="T84" s="512"/>
      <c r="U84" s="512"/>
      <c r="V84" s="512"/>
      <c r="W84" s="512"/>
      <c r="X84" s="512"/>
      <c r="Y84" s="512"/>
      <c r="Z84" s="512"/>
      <c r="AA84" s="512"/>
      <c r="AB84" s="512"/>
      <c r="AC84" s="512"/>
      <c r="AD84" s="512"/>
      <c r="AE84" s="512"/>
      <c r="AF84" s="512"/>
      <c r="AG84" s="512"/>
      <c r="AH84" s="512"/>
      <c r="AI84" s="512"/>
      <c r="AJ84" s="512"/>
      <c r="AK84" s="563"/>
      <c r="AL84" s="434"/>
      <c r="AM84" s="324" t="s">
        <v>742</v>
      </c>
      <c r="AN84" s="446"/>
    </row>
    <row r="85" spans="1:40" s="633" customFormat="1" ht="18.75">
      <c r="A85" s="435"/>
      <c r="B85" s="435"/>
      <c r="C85" s="637"/>
      <c r="D85" s="637"/>
      <c r="F85" s="569" t="s">
        <v>739</v>
      </c>
      <c r="G85" s="636" t="s">
        <v>378</v>
      </c>
      <c r="H85" s="639" t="s">
        <v>518</v>
      </c>
      <c r="I85" s="512"/>
      <c r="J85" s="512"/>
      <c r="K85" s="512"/>
      <c r="L85" s="512"/>
      <c r="M85" s="512"/>
      <c r="N85" s="512"/>
      <c r="O85" s="512"/>
      <c r="P85" s="512"/>
      <c r="Q85" s="512"/>
      <c r="R85" s="512"/>
      <c r="S85" s="512"/>
      <c r="T85" s="512"/>
      <c r="U85" s="512"/>
      <c r="V85" s="512"/>
      <c r="W85" s="512"/>
      <c r="X85" s="512"/>
      <c r="Y85" s="512"/>
      <c r="Z85" s="512"/>
      <c r="AA85" s="512"/>
      <c r="AB85" s="512"/>
      <c r="AC85" s="512"/>
      <c r="AD85" s="512"/>
      <c r="AE85" s="512"/>
      <c r="AF85" s="512"/>
      <c r="AG85" s="512"/>
      <c r="AH85" s="512"/>
      <c r="AI85" s="512"/>
      <c r="AJ85" s="512"/>
      <c r="AK85" s="563"/>
      <c r="AL85" s="434"/>
      <c r="AM85" s="324" t="s">
        <v>743</v>
      </c>
      <c r="AN85" s="446"/>
    </row>
    <row r="86" spans="1:40" ht="18.75">
      <c r="A86" s="435"/>
      <c r="B86" s="435"/>
      <c r="F86" s="328" t="s">
        <v>744</v>
      </c>
      <c r="G86" s="505" t="s">
        <v>505</v>
      </c>
      <c r="H86" s="503" t="s">
        <v>251</v>
      </c>
      <c r="I86" s="503" t="s">
        <v>251</v>
      </c>
      <c r="J86" s="503" t="s">
        <v>251</v>
      </c>
      <c r="K86" s="741" t="s">
        <v>251</v>
      </c>
      <c r="L86" s="741" t="s">
        <v>251</v>
      </c>
      <c r="M86" s="741" t="s">
        <v>251</v>
      </c>
      <c r="N86" s="741" t="s">
        <v>251</v>
      </c>
      <c r="O86" s="741" t="s">
        <v>251</v>
      </c>
      <c r="P86" s="741" t="s">
        <v>251</v>
      </c>
      <c r="Q86" s="741" t="s">
        <v>251</v>
      </c>
      <c r="R86" s="741" t="s">
        <v>251</v>
      </c>
      <c r="S86" s="741" t="s">
        <v>251</v>
      </c>
      <c r="T86" s="741" t="s">
        <v>251</v>
      </c>
      <c r="U86" s="741" t="s">
        <v>251</v>
      </c>
      <c r="V86" s="741" t="s">
        <v>251</v>
      </c>
      <c r="W86" s="741" t="s">
        <v>251</v>
      </c>
      <c r="X86" s="741" t="s">
        <v>251</v>
      </c>
      <c r="Y86" s="741" t="s">
        <v>251</v>
      </c>
      <c r="Z86" s="741" t="s">
        <v>251</v>
      </c>
      <c r="AA86" s="741" t="s">
        <v>251</v>
      </c>
      <c r="AB86" s="741" t="s">
        <v>251</v>
      </c>
      <c r="AC86" s="741" t="s">
        <v>251</v>
      </c>
      <c r="AD86" s="741" t="s">
        <v>251</v>
      </c>
      <c r="AE86" s="741" t="s">
        <v>251</v>
      </c>
      <c r="AF86" s="741" t="s">
        <v>251</v>
      </c>
      <c r="AG86" s="741" t="s">
        <v>251</v>
      </c>
      <c r="AH86" s="741" t="s">
        <v>251</v>
      </c>
      <c r="AI86" s="741" t="s">
        <v>251</v>
      </c>
      <c r="AJ86" s="741" t="s">
        <v>251</v>
      </c>
      <c r="AK86" s="563"/>
      <c r="AL86" s="434"/>
      <c r="AM86" s="324" t="s">
        <v>509</v>
      </c>
      <c r="AN86" s="446"/>
    </row>
    <row r="87" spans="1:40" ht="22.5">
      <c r="A87" s="435"/>
      <c r="B87" s="435"/>
      <c r="F87" s="328" t="s">
        <v>745</v>
      </c>
      <c r="G87" s="506" t="s">
        <v>376</v>
      </c>
      <c r="H87" s="503" t="s">
        <v>519</v>
      </c>
      <c r="I87" s="512"/>
      <c r="J87" s="512"/>
      <c r="K87" s="512"/>
      <c r="L87" s="512"/>
      <c r="M87" s="512"/>
      <c r="N87" s="512"/>
      <c r="O87" s="512"/>
      <c r="P87" s="512"/>
      <c r="Q87" s="512"/>
      <c r="R87" s="512"/>
      <c r="S87" s="512"/>
      <c r="T87" s="512"/>
      <c r="U87" s="512"/>
      <c r="V87" s="512"/>
      <c r="W87" s="512"/>
      <c r="X87" s="512"/>
      <c r="Y87" s="512"/>
      <c r="Z87" s="512"/>
      <c r="AA87" s="512"/>
      <c r="AB87" s="512"/>
      <c r="AC87" s="512"/>
      <c r="AD87" s="512"/>
      <c r="AE87" s="512"/>
      <c r="AF87" s="512"/>
      <c r="AG87" s="512"/>
      <c r="AH87" s="512"/>
      <c r="AI87" s="512"/>
      <c r="AJ87" s="512"/>
      <c r="AK87" s="563"/>
      <c r="AL87" s="434"/>
      <c r="AM87" s="324" t="s">
        <v>747</v>
      </c>
      <c r="AN87" s="446"/>
    </row>
    <row r="88" spans="1:40" ht="22.5">
      <c r="A88" s="435"/>
      <c r="B88" s="435"/>
      <c r="F88" s="569" t="s">
        <v>746</v>
      </c>
      <c r="G88" s="506" t="s">
        <v>378</v>
      </c>
      <c r="H88" s="503" t="s">
        <v>519</v>
      </c>
      <c r="I88" s="512"/>
      <c r="J88" s="512"/>
      <c r="K88" s="512"/>
      <c r="L88" s="512"/>
      <c r="M88" s="512"/>
      <c r="N88" s="512"/>
      <c r="O88" s="512"/>
      <c r="P88" s="512"/>
      <c r="Q88" s="512"/>
      <c r="R88" s="512"/>
      <c r="S88" s="512"/>
      <c r="T88" s="512"/>
      <c r="U88" s="512"/>
      <c r="V88" s="512"/>
      <c r="W88" s="512"/>
      <c r="X88" s="512"/>
      <c r="Y88" s="512"/>
      <c r="Z88" s="512"/>
      <c r="AA88" s="512"/>
      <c r="AB88" s="512"/>
      <c r="AC88" s="512"/>
      <c r="AD88" s="512"/>
      <c r="AE88" s="512"/>
      <c r="AF88" s="512"/>
      <c r="AG88" s="512"/>
      <c r="AH88" s="512"/>
      <c r="AI88" s="512"/>
      <c r="AJ88" s="512"/>
      <c r="AK88" s="563"/>
      <c r="AL88" s="434"/>
      <c r="AM88" s="324" t="s">
        <v>748</v>
      </c>
      <c r="AN88" s="446"/>
    </row>
    <row r="89" spans="1:40" ht="18.75" hidden="1">
      <c r="A89" s="435"/>
      <c r="B89" s="843" t="s">
        <v>744</v>
      </c>
      <c r="F89" s="328" t="str">
        <f>B89</f>
        <v>9.16</v>
      </c>
      <c r="G89" s="511"/>
      <c r="H89" s="713"/>
      <c r="I89" s="503" t="s">
        <v>251</v>
      </c>
      <c r="J89" s="503" t="s">
        <v>251</v>
      </c>
      <c r="K89" s="741" t="s">
        <v>251</v>
      </c>
      <c r="L89" s="741" t="s">
        <v>251</v>
      </c>
      <c r="M89" s="741" t="s">
        <v>251</v>
      </c>
      <c r="N89" s="741" t="s">
        <v>251</v>
      </c>
      <c r="O89" s="741" t="s">
        <v>251</v>
      </c>
      <c r="P89" s="741" t="s">
        <v>251</v>
      </c>
      <c r="Q89" s="741" t="s">
        <v>251</v>
      </c>
      <c r="R89" s="741" t="s">
        <v>251</v>
      </c>
      <c r="S89" s="741" t="s">
        <v>251</v>
      </c>
      <c r="T89" s="741" t="s">
        <v>251</v>
      </c>
      <c r="U89" s="741" t="s">
        <v>251</v>
      </c>
      <c r="V89" s="741" t="s">
        <v>251</v>
      </c>
      <c r="W89" s="741" t="s">
        <v>251</v>
      </c>
      <c r="X89" s="741" t="s">
        <v>251</v>
      </c>
      <c r="Y89" s="741" t="s">
        <v>251</v>
      </c>
      <c r="Z89" s="741" t="s">
        <v>251</v>
      </c>
      <c r="AA89" s="741" t="s">
        <v>251</v>
      </c>
      <c r="AB89" s="741" t="s">
        <v>251</v>
      </c>
      <c r="AC89" s="741" t="s">
        <v>251</v>
      </c>
      <c r="AD89" s="741" t="s">
        <v>251</v>
      </c>
      <c r="AE89" s="741" t="s">
        <v>251</v>
      </c>
      <c r="AF89" s="741" t="s">
        <v>251</v>
      </c>
      <c r="AG89" s="741" t="s">
        <v>251</v>
      </c>
      <c r="AH89" s="741" t="s">
        <v>251</v>
      </c>
      <c r="AI89" s="741" t="s">
        <v>251</v>
      </c>
      <c r="AJ89" s="741" t="s">
        <v>251</v>
      </c>
      <c r="AK89" s="563"/>
      <c r="AL89" s="434"/>
      <c r="AM89" s="324"/>
      <c r="AN89" s="446"/>
    </row>
    <row r="90" spans="1:40" ht="18.75" hidden="1">
      <c r="A90" s="435"/>
      <c r="B90" s="843"/>
      <c r="F90" s="335" t="str">
        <f>B89&amp;".1"</f>
        <v>9.16.1</v>
      </c>
      <c r="G90" s="506" t="s">
        <v>376</v>
      </c>
      <c r="H90" s="335" t="str">
        <f>IF(H89="","x",H89)</f>
        <v>x</v>
      </c>
      <c r="I90" s="512"/>
      <c r="J90" s="512"/>
      <c r="K90" s="512"/>
      <c r="L90" s="512"/>
      <c r="M90" s="512"/>
      <c r="N90" s="512"/>
      <c r="O90" s="512"/>
      <c r="P90" s="512"/>
      <c r="Q90" s="512"/>
      <c r="R90" s="512"/>
      <c r="S90" s="512"/>
      <c r="T90" s="512"/>
      <c r="U90" s="512"/>
      <c r="V90" s="512"/>
      <c r="W90" s="512"/>
      <c r="X90" s="512"/>
      <c r="Y90" s="512"/>
      <c r="Z90" s="512"/>
      <c r="AA90" s="512"/>
      <c r="AB90" s="512"/>
      <c r="AC90" s="512"/>
      <c r="AD90" s="512"/>
      <c r="AE90" s="512"/>
      <c r="AF90" s="512"/>
      <c r="AG90" s="512"/>
      <c r="AH90" s="512"/>
      <c r="AI90" s="512"/>
      <c r="AJ90" s="512"/>
      <c r="AK90" s="563"/>
      <c r="AL90" s="434"/>
      <c r="AM90" s="324"/>
      <c r="AN90" s="446"/>
    </row>
    <row r="91" spans="1:40" ht="18.75" hidden="1">
      <c r="A91" s="435"/>
      <c r="B91" s="843"/>
      <c r="F91" s="335" t="str">
        <f>B89&amp;".2"</f>
        <v>9.16.2</v>
      </c>
      <c r="G91" s="506" t="s">
        <v>378</v>
      </c>
      <c r="H91" s="335" t="str">
        <f>IF(H89="","x",H89)</f>
        <v>x</v>
      </c>
      <c r="I91" s="512"/>
      <c r="J91" s="512"/>
      <c r="K91" s="512"/>
      <c r="L91" s="512"/>
      <c r="M91" s="512"/>
      <c r="N91" s="512"/>
      <c r="O91" s="512"/>
      <c r="P91" s="512"/>
      <c r="Q91" s="512"/>
      <c r="R91" s="512"/>
      <c r="S91" s="512"/>
      <c r="T91" s="512"/>
      <c r="U91" s="512"/>
      <c r="V91" s="512"/>
      <c r="W91" s="512"/>
      <c r="X91" s="512"/>
      <c r="Y91" s="512"/>
      <c r="Z91" s="512"/>
      <c r="AA91" s="512"/>
      <c r="AB91" s="512"/>
      <c r="AC91" s="512"/>
      <c r="AD91" s="512"/>
      <c r="AE91" s="512"/>
      <c r="AF91" s="512"/>
      <c r="AG91" s="512"/>
      <c r="AH91" s="512"/>
      <c r="AI91" s="512"/>
      <c r="AJ91" s="512"/>
      <c r="AK91" s="563"/>
      <c r="AL91" s="434"/>
      <c r="AM91" s="324"/>
      <c r="AN91" s="446"/>
    </row>
    <row r="92" spans="1:40" ht="18.75">
      <c r="F92" s="495"/>
      <c r="G92" s="494" t="s">
        <v>410</v>
      </c>
      <c r="H92" s="494"/>
      <c r="I92" s="493"/>
      <c r="J92" s="493"/>
      <c r="K92" s="493"/>
      <c r="L92" s="493"/>
      <c r="M92" s="493"/>
      <c r="N92" s="493"/>
      <c r="O92" s="493"/>
      <c r="P92" s="493"/>
      <c r="Q92" s="493"/>
      <c r="R92" s="493"/>
      <c r="S92" s="493"/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I92" s="493"/>
      <c r="AJ92" s="493"/>
      <c r="AK92" s="562"/>
      <c r="AL92" s="434"/>
      <c r="AM92" s="324"/>
      <c r="AN92" s="446"/>
    </row>
    <row r="93" spans="1:40" ht="22.5">
      <c r="B93" s="15" t="s">
        <v>411</v>
      </c>
      <c r="F93" s="417" t="s">
        <v>350</v>
      </c>
      <c r="G93" s="418" t="s">
        <v>510</v>
      </c>
      <c r="H93" s="508" t="s">
        <v>251</v>
      </c>
      <c r="I93" s="400" t="s">
        <v>251</v>
      </c>
      <c r="J93" s="400" t="s">
        <v>251</v>
      </c>
      <c r="K93" s="508" t="s">
        <v>251</v>
      </c>
      <c r="L93" s="508" t="s">
        <v>251</v>
      </c>
      <c r="M93" s="508" t="s">
        <v>251</v>
      </c>
      <c r="N93" s="508" t="s">
        <v>251</v>
      </c>
      <c r="O93" s="508" t="s">
        <v>251</v>
      </c>
      <c r="P93" s="508" t="s">
        <v>251</v>
      </c>
      <c r="Q93" s="508" t="s">
        <v>251</v>
      </c>
      <c r="R93" s="508" t="s">
        <v>251</v>
      </c>
      <c r="S93" s="508" t="s">
        <v>251</v>
      </c>
      <c r="T93" s="508" t="s">
        <v>251</v>
      </c>
      <c r="U93" s="508" t="s">
        <v>251</v>
      </c>
      <c r="V93" s="508" t="s">
        <v>251</v>
      </c>
      <c r="W93" s="508" t="s">
        <v>251</v>
      </c>
      <c r="X93" s="508" t="s">
        <v>251</v>
      </c>
      <c r="Y93" s="508" t="s">
        <v>251</v>
      </c>
      <c r="Z93" s="508" t="s">
        <v>251</v>
      </c>
      <c r="AA93" s="508" t="s">
        <v>251</v>
      </c>
      <c r="AB93" s="508" t="s">
        <v>251</v>
      </c>
      <c r="AC93" s="508" t="s">
        <v>251</v>
      </c>
      <c r="AD93" s="508" t="s">
        <v>251</v>
      </c>
      <c r="AE93" s="508" t="s">
        <v>251</v>
      </c>
      <c r="AF93" s="508" t="s">
        <v>251</v>
      </c>
      <c r="AG93" s="508" t="s">
        <v>251</v>
      </c>
      <c r="AH93" s="508" t="s">
        <v>251</v>
      </c>
      <c r="AI93" s="508" t="s">
        <v>251</v>
      </c>
      <c r="AJ93" s="508" t="s">
        <v>251</v>
      </c>
      <c r="AK93" s="564"/>
      <c r="AL93" s="434"/>
      <c r="AM93" s="324"/>
      <c r="AN93" s="446"/>
    </row>
    <row r="94" spans="1:40" ht="22.5">
      <c r="B94" s="843" t="s">
        <v>412</v>
      </c>
      <c r="F94" s="417" t="str">
        <f>B94</f>
        <v>10.0</v>
      </c>
      <c r="G94" s="436" t="s">
        <v>511</v>
      </c>
      <c r="H94" s="400" t="s">
        <v>418</v>
      </c>
      <c r="I94" s="420">
        <f t="shared" ref="I94:AJ94" si="6">SUM(I95:I98)</f>
        <v>24716.744280000003</v>
      </c>
      <c r="J94" s="420">
        <f t="shared" si="6"/>
        <v>0</v>
      </c>
      <c r="K94" s="420">
        <f t="shared" si="6"/>
        <v>0</v>
      </c>
      <c r="L94" s="420">
        <f t="shared" si="6"/>
        <v>0</v>
      </c>
      <c r="M94" s="420">
        <f t="shared" si="6"/>
        <v>0</v>
      </c>
      <c r="N94" s="420">
        <f t="shared" si="6"/>
        <v>0</v>
      </c>
      <c r="O94" s="420">
        <f t="shared" si="6"/>
        <v>0</v>
      </c>
      <c r="P94" s="420">
        <f t="shared" si="6"/>
        <v>5670.4967999999999</v>
      </c>
      <c r="Q94" s="420">
        <f t="shared" si="6"/>
        <v>2942.5763999999999</v>
      </c>
      <c r="R94" s="420">
        <f t="shared" si="6"/>
        <v>7281.3711000000003</v>
      </c>
      <c r="S94" s="420">
        <f t="shared" si="6"/>
        <v>1124.3820000000001</v>
      </c>
      <c r="T94" s="420">
        <f t="shared" si="6"/>
        <v>1340.004576</v>
      </c>
      <c r="U94" s="420">
        <f t="shared" si="6"/>
        <v>2306.0064000000002</v>
      </c>
      <c r="V94" s="420">
        <f t="shared" si="6"/>
        <v>0</v>
      </c>
      <c r="W94" s="420">
        <f t="shared" si="6"/>
        <v>0</v>
      </c>
      <c r="X94" s="420">
        <f t="shared" si="6"/>
        <v>0</v>
      </c>
      <c r="Y94" s="420">
        <f t="shared" si="6"/>
        <v>0</v>
      </c>
      <c r="Z94" s="420">
        <f t="shared" si="6"/>
        <v>0</v>
      </c>
      <c r="AA94" s="420">
        <f t="shared" si="6"/>
        <v>0</v>
      </c>
      <c r="AB94" s="420">
        <f t="shared" si="6"/>
        <v>0</v>
      </c>
      <c r="AC94" s="420">
        <f t="shared" si="6"/>
        <v>0</v>
      </c>
      <c r="AD94" s="420">
        <f t="shared" si="6"/>
        <v>225.32745599999998</v>
      </c>
      <c r="AE94" s="420">
        <f t="shared" si="6"/>
        <v>0</v>
      </c>
      <c r="AF94" s="420">
        <f t="shared" si="6"/>
        <v>0</v>
      </c>
      <c r="AG94" s="420">
        <f t="shared" si="6"/>
        <v>0</v>
      </c>
      <c r="AH94" s="420">
        <f t="shared" si="6"/>
        <v>459.57867599999997</v>
      </c>
      <c r="AI94" s="420">
        <f t="shared" si="6"/>
        <v>856.22112000000004</v>
      </c>
      <c r="AJ94" s="420">
        <f t="shared" si="6"/>
        <v>2510.7797519999999</v>
      </c>
      <c r="AK94" s="564"/>
      <c r="AL94" s="434"/>
      <c r="AM94" s="324" t="s">
        <v>512</v>
      </c>
      <c r="AN94" s="446"/>
    </row>
    <row r="95" spans="1:40" ht="18.75">
      <c r="B95" s="843"/>
      <c r="F95" s="431" t="str">
        <f>B94&amp;".1"</f>
        <v>10.0.1</v>
      </c>
      <c r="G95" s="437" t="s">
        <v>57</v>
      </c>
      <c r="H95" s="400" t="s">
        <v>418</v>
      </c>
      <c r="I95" s="420">
        <f t="shared" ref="I95:AJ98" si="7">SUMIF($G$99:$G$114,$G95,I$99:I$114)</f>
        <v>0</v>
      </c>
      <c r="J95" s="420">
        <f t="shared" si="7"/>
        <v>0</v>
      </c>
      <c r="K95" s="420">
        <f t="shared" si="7"/>
        <v>0</v>
      </c>
      <c r="L95" s="420">
        <f t="shared" si="7"/>
        <v>0</v>
      </c>
      <c r="M95" s="420">
        <f t="shared" si="7"/>
        <v>0</v>
      </c>
      <c r="N95" s="420">
        <f t="shared" si="7"/>
        <v>0</v>
      </c>
      <c r="O95" s="420">
        <f t="shared" si="7"/>
        <v>0</v>
      </c>
      <c r="P95" s="420">
        <f t="shared" si="7"/>
        <v>0</v>
      </c>
      <c r="Q95" s="420">
        <f t="shared" si="7"/>
        <v>0</v>
      </c>
      <c r="R95" s="420">
        <f t="shared" si="7"/>
        <v>0</v>
      </c>
      <c r="S95" s="420">
        <f t="shared" si="7"/>
        <v>0</v>
      </c>
      <c r="T95" s="420">
        <f t="shared" si="7"/>
        <v>0</v>
      </c>
      <c r="U95" s="420">
        <f t="shared" si="7"/>
        <v>0</v>
      </c>
      <c r="V95" s="420">
        <f t="shared" si="7"/>
        <v>0</v>
      </c>
      <c r="W95" s="420">
        <f t="shared" si="7"/>
        <v>0</v>
      </c>
      <c r="X95" s="420">
        <f t="shared" si="7"/>
        <v>0</v>
      </c>
      <c r="Y95" s="420">
        <f t="shared" si="7"/>
        <v>0</v>
      </c>
      <c r="Z95" s="420">
        <f t="shared" si="7"/>
        <v>0</v>
      </c>
      <c r="AA95" s="420">
        <f t="shared" si="7"/>
        <v>0</v>
      </c>
      <c r="AB95" s="420">
        <f t="shared" si="7"/>
        <v>0</v>
      </c>
      <c r="AC95" s="420">
        <f t="shared" si="7"/>
        <v>0</v>
      </c>
      <c r="AD95" s="420">
        <f t="shared" si="7"/>
        <v>0</v>
      </c>
      <c r="AE95" s="420">
        <f t="shared" si="7"/>
        <v>0</v>
      </c>
      <c r="AF95" s="420">
        <f t="shared" si="7"/>
        <v>0</v>
      </c>
      <c r="AG95" s="420">
        <f t="shared" si="7"/>
        <v>0</v>
      </c>
      <c r="AH95" s="420">
        <f t="shared" si="7"/>
        <v>0</v>
      </c>
      <c r="AI95" s="420">
        <f t="shared" si="7"/>
        <v>0</v>
      </c>
      <c r="AJ95" s="420">
        <f t="shared" si="7"/>
        <v>0</v>
      </c>
      <c r="AK95" s="564"/>
      <c r="AL95" s="434"/>
      <c r="AM95" s="324" t="s">
        <v>514</v>
      </c>
      <c r="AN95" s="446"/>
    </row>
    <row r="96" spans="1:40" ht="18.75">
      <c r="B96" s="843"/>
      <c r="F96" s="431" t="str">
        <f>B94&amp;".2"</f>
        <v>10.0.2</v>
      </c>
      <c r="G96" s="437" t="s">
        <v>58</v>
      </c>
      <c r="H96" s="400" t="s">
        <v>418</v>
      </c>
      <c r="I96" s="420">
        <f t="shared" si="7"/>
        <v>0</v>
      </c>
      <c r="J96" s="420">
        <f t="shared" si="7"/>
        <v>0</v>
      </c>
      <c r="K96" s="420">
        <f t="shared" si="7"/>
        <v>0</v>
      </c>
      <c r="L96" s="420">
        <f t="shared" si="7"/>
        <v>0</v>
      </c>
      <c r="M96" s="420">
        <f t="shared" si="7"/>
        <v>0</v>
      </c>
      <c r="N96" s="420">
        <f t="shared" si="7"/>
        <v>0</v>
      </c>
      <c r="O96" s="420">
        <f t="shared" si="7"/>
        <v>0</v>
      </c>
      <c r="P96" s="420">
        <f t="shared" si="7"/>
        <v>0</v>
      </c>
      <c r="Q96" s="420">
        <f t="shared" si="7"/>
        <v>0</v>
      </c>
      <c r="R96" s="420">
        <f t="shared" si="7"/>
        <v>0</v>
      </c>
      <c r="S96" s="420">
        <f t="shared" si="7"/>
        <v>0</v>
      </c>
      <c r="T96" s="420">
        <f t="shared" si="7"/>
        <v>0</v>
      </c>
      <c r="U96" s="420">
        <f t="shared" si="7"/>
        <v>0</v>
      </c>
      <c r="V96" s="420">
        <f t="shared" si="7"/>
        <v>0</v>
      </c>
      <c r="W96" s="420">
        <f t="shared" si="7"/>
        <v>0</v>
      </c>
      <c r="X96" s="420">
        <f t="shared" si="7"/>
        <v>0</v>
      </c>
      <c r="Y96" s="420">
        <f t="shared" si="7"/>
        <v>0</v>
      </c>
      <c r="Z96" s="420">
        <f t="shared" si="7"/>
        <v>0</v>
      </c>
      <c r="AA96" s="420">
        <f t="shared" si="7"/>
        <v>0</v>
      </c>
      <c r="AB96" s="420">
        <f t="shared" si="7"/>
        <v>0</v>
      </c>
      <c r="AC96" s="420">
        <f t="shared" si="7"/>
        <v>0</v>
      </c>
      <c r="AD96" s="420">
        <f t="shared" si="7"/>
        <v>0</v>
      </c>
      <c r="AE96" s="420">
        <f t="shared" si="7"/>
        <v>0</v>
      </c>
      <c r="AF96" s="420">
        <f t="shared" si="7"/>
        <v>0</v>
      </c>
      <c r="AG96" s="420">
        <f t="shared" si="7"/>
        <v>0</v>
      </c>
      <c r="AH96" s="420">
        <f t="shared" si="7"/>
        <v>0</v>
      </c>
      <c r="AI96" s="420">
        <f t="shared" si="7"/>
        <v>0</v>
      </c>
      <c r="AJ96" s="420">
        <f t="shared" si="7"/>
        <v>0</v>
      </c>
      <c r="AK96" s="564"/>
      <c r="AL96" s="434"/>
      <c r="AM96" s="324" t="s">
        <v>515</v>
      </c>
      <c r="AN96" s="446"/>
    </row>
    <row r="97" spans="1:40" ht="18.75">
      <c r="B97" s="843"/>
      <c r="F97" s="431" t="str">
        <f>B94&amp;".3"</f>
        <v>10.0.3</v>
      </c>
      <c r="G97" s="437" t="s">
        <v>59</v>
      </c>
      <c r="H97" s="400" t="s">
        <v>418</v>
      </c>
      <c r="I97" s="420">
        <f t="shared" si="7"/>
        <v>5183.7884159999994</v>
      </c>
      <c r="J97" s="420">
        <f t="shared" si="7"/>
        <v>0</v>
      </c>
      <c r="K97" s="420">
        <f t="shared" si="7"/>
        <v>0</v>
      </c>
      <c r="L97" s="420">
        <f t="shared" si="7"/>
        <v>0</v>
      </c>
      <c r="M97" s="420">
        <f t="shared" si="7"/>
        <v>0</v>
      </c>
      <c r="N97" s="420">
        <f t="shared" si="7"/>
        <v>0</v>
      </c>
      <c r="O97" s="420">
        <f t="shared" si="7"/>
        <v>0</v>
      </c>
      <c r="P97" s="420">
        <f t="shared" si="7"/>
        <v>1863.1807200000001</v>
      </c>
      <c r="Q97" s="420">
        <f t="shared" si="7"/>
        <v>0</v>
      </c>
      <c r="R97" s="420">
        <f t="shared" si="7"/>
        <v>0</v>
      </c>
      <c r="S97" s="420">
        <f t="shared" si="7"/>
        <v>1124.3820000000001</v>
      </c>
      <c r="T97" s="420">
        <f t="shared" si="7"/>
        <v>1340.004576</v>
      </c>
      <c r="U97" s="420">
        <f t="shared" si="7"/>
        <v>0</v>
      </c>
      <c r="V97" s="420">
        <f t="shared" si="7"/>
        <v>0</v>
      </c>
      <c r="W97" s="420">
        <f t="shared" si="7"/>
        <v>0</v>
      </c>
      <c r="X97" s="420">
        <f t="shared" si="7"/>
        <v>0</v>
      </c>
      <c r="Y97" s="420">
        <f t="shared" si="7"/>
        <v>0</v>
      </c>
      <c r="Z97" s="420">
        <f t="shared" si="7"/>
        <v>0</v>
      </c>
      <c r="AA97" s="420">
        <f t="shared" si="7"/>
        <v>0</v>
      </c>
      <c r="AB97" s="420">
        <f t="shared" si="7"/>
        <v>0</v>
      </c>
      <c r="AC97" s="420">
        <f t="shared" si="7"/>
        <v>0</v>
      </c>
      <c r="AD97" s="420">
        <f t="shared" si="7"/>
        <v>0</v>
      </c>
      <c r="AE97" s="420">
        <f t="shared" si="7"/>
        <v>0</v>
      </c>
      <c r="AF97" s="420">
        <f t="shared" si="7"/>
        <v>0</v>
      </c>
      <c r="AG97" s="420">
        <f t="shared" si="7"/>
        <v>0</v>
      </c>
      <c r="AH97" s="420">
        <f t="shared" si="7"/>
        <v>0</v>
      </c>
      <c r="AI97" s="420">
        <f t="shared" si="7"/>
        <v>856.22112000000004</v>
      </c>
      <c r="AJ97" s="420">
        <f t="shared" si="7"/>
        <v>0</v>
      </c>
      <c r="AK97" s="564"/>
      <c r="AL97" s="434"/>
      <c r="AM97" s="324" t="s">
        <v>516</v>
      </c>
      <c r="AN97" s="446"/>
    </row>
    <row r="98" spans="1:40" ht="18.75">
      <c r="B98" s="843"/>
      <c r="F98" s="431" t="str">
        <f>B94&amp;".4"</f>
        <v>10.0.4</v>
      </c>
      <c r="G98" s="437" t="s">
        <v>60</v>
      </c>
      <c r="H98" s="400" t="s">
        <v>418</v>
      </c>
      <c r="I98" s="420">
        <f t="shared" si="7"/>
        <v>19532.955864000003</v>
      </c>
      <c r="J98" s="420">
        <f t="shared" si="7"/>
        <v>0</v>
      </c>
      <c r="K98" s="420">
        <f t="shared" si="7"/>
        <v>0</v>
      </c>
      <c r="L98" s="420">
        <f t="shared" si="7"/>
        <v>0</v>
      </c>
      <c r="M98" s="420">
        <f t="shared" si="7"/>
        <v>0</v>
      </c>
      <c r="N98" s="420">
        <f t="shared" si="7"/>
        <v>0</v>
      </c>
      <c r="O98" s="420">
        <f t="shared" si="7"/>
        <v>0</v>
      </c>
      <c r="P98" s="420">
        <f t="shared" si="7"/>
        <v>3807.3160799999996</v>
      </c>
      <c r="Q98" s="420">
        <f t="shared" si="7"/>
        <v>2942.5763999999999</v>
      </c>
      <c r="R98" s="420">
        <f t="shared" si="7"/>
        <v>7281.3711000000003</v>
      </c>
      <c r="S98" s="420">
        <f t="shared" si="7"/>
        <v>0</v>
      </c>
      <c r="T98" s="420">
        <f t="shared" si="7"/>
        <v>0</v>
      </c>
      <c r="U98" s="420">
        <f t="shared" si="7"/>
        <v>2306.0064000000002</v>
      </c>
      <c r="V98" s="420">
        <f t="shared" si="7"/>
        <v>0</v>
      </c>
      <c r="W98" s="420">
        <f t="shared" si="7"/>
        <v>0</v>
      </c>
      <c r="X98" s="420">
        <f t="shared" si="7"/>
        <v>0</v>
      </c>
      <c r="Y98" s="420">
        <f t="shared" si="7"/>
        <v>0</v>
      </c>
      <c r="Z98" s="420">
        <f t="shared" si="7"/>
        <v>0</v>
      </c>
      <c r="AA98" s="420">
        <f t="shared" si="7"/>
        <v>0</v>
      </c>
      <c r="AB98" s="420">
        <f t="shared" si="7"/>
        <v>0</v>
      </c>
      <c r="AC98" s="420">
        <f t="shared" si="7"/>
        <v>0</v>
      </c>
      <c r="AD98" s="420">
        <f t="shared" si="7"/>
        <v>225.32745599999998</v>
      </c>
      <c r="AE98" s="420">
        <f t="shared" si="7"/>
        <v>0</v>
      </c>
      <c r="AF98" s="420">
        <f t="shared" si="7"/>
        <v>0</v>
      </c>
      <c r="AG98" s="420">
        <f t="shared" si="7"/>
        <v>0</v>
      </c>
      <c r="AH98" s="420">
        <f t="shared" si="7"/>
        <v>459.57867599999997</v>
      </c>
      <c r="AI98" s="420">
        <f t="shared" si="7"/>
        <v>0</v>
      </c>
      <c r="AJ98" s="420">
        <f t="shared" si="7"/>
        <v>2510.7797519999999</v>
      </c>
      <c r="AK98" s="564"/>
      <c r="AL98" s="434"/>
      <c r="AM98" s="324" t="s">
        <v>517</v>
      </c>
      <c r="AN98" s="446"/>
    </row>
    <row r="99" spans="1:40" ht="45" hidden="1">
      <c r="B99" s="843" t="s">
        <v>412</v>
      </c>
      <c r="F99" s="417" t="str">
        <f>B99</f>
        <v>10.0</v>
      </c>
      <c r="G99" s="513"/>
      <c r="H99" s="400" t="s">
        <v>418</v>
      </c>
      <c r="I99" s="420">
        <f t="shared" ref="I99:AJ99" si="8">SUM(I100:I103)</f>
        <v>0</v>
      </c>
      <c r="J99" s="420">
        <f t="shared" si="8"/>
        <v>0</v>
      </c>
      <c r="K99" s="420">
        <f t="shared" si="8"/>
        <v>0</v>
      </c>
      <c r="L99" s="420">
        <f t="shared" si="8"/>
        <v>0</v>
      </c>
      <c r="M99" s="420">
        <f t="shared" si="8"/>
        <v>0</v>
      </c>
      <c r="N99" s="420">
        <f t="shared" si="8"/>
        <v>0</v>
      </c>
      <c r="O99" s="420">
        <f t="shared" si="8"/>
        <v>0</v>
      </c>
      <c r="P99" s="420">
        <f t="shared" si="8"/>
        <v>0</v>
      </c>
      <c r="Q99" s="420">
        <f t="shared" si="8"/>
        <v>0</v>
      </c>
      <c r="R99" s="420">
        <f t="shared" si="8"/>
        <v>0</v>
      </c>
      <c r="S99" s="420">
        <f t="shared" si="8"/>
        <v>0</v>
      </c>
      <c r="T99" s="420">
        <f t="shared" si="8"/>
        <v>0</v>
      </c>
      <c r="U99" s="420">
        <f t="shared" si="8"/>
        <v>0</v>
      </c>
      <c r="V99" s="420">
        <f t="shared" si="8"/>
        <v>0</v>
      </c>
      <c r="W99" s="420">
        <f t="shared" si="8"/>
        <v>0</v>
      </c>
      <c r="X99" s="420">
        <f t="shared" si="8"/>
        <v>0</v>
      </c>
      <c r="Y99" s="420">
        <f t="shared" si="8"/>
        <v>0</v>
      </c>
      <c r="Z99" s="420">
        <f t="shared" si="8"/>
        <v>0</v>
      </c>
      <c r="AA99" s="420">
        <f t="shared" si="8"/>
        <v>0</v>
      </c>
      <c r="AB99" s="420">
        <f t="shared" si="8"/>
        <v>0</v>
      </c>
      <c r="AC99" s="420">
        <f t="shared" si="8"/>
        <v>0</v>
      </c>
      <c r="AD99" s="420">
        <f t="shared" si="8"/>
        <v>0</v>
      </c>
      <c r="AE99" s="420">
        <f t="shared" si="8"/>
        <v>0</v>
      </c>
      <c r="AF99" s="420">
        <f t="shared" si="8"/>
        <v>0</v>
      </c>
      <c r="AG99" s="420">
        <f t="shared" si="8"/>
        <v>0</v>
      </c>
      <c r="AH99" s="420">
        <f t="shared" si="8"/>
        <v>0</v>
      </c>
      <c r="AI99" s="420">
        <f t="shared" si="8"/>
        <v>0</v>
      </c>
      <c r="AJ99" s="420">
        <f t="shared" si="8"/>
        <v>0</v>
      </c>
      <c r="AK99" s="564">
        <f>G99</f>
        <v>0</v>
      </c>
      <c r="AL99" s="434"/>
      <c r="AM99" s="324" t="s">
        <v>513</v>
      </c>
      <c r="AN99" s="446"/>
    </row>
    <row r="100" spans="1:40" ht="18.75" hidden="1">
      <c r="A100" s="345"/>
      <c r="B100" s="843"/>
      <c r="F100" s="431" t="str">
        <f>B99&amp;".1"</f>
        <v>10.0.1</v>
      </c>
      <c r="G100" s="509" t="s">
        <v>57</v>
      </c>
      <c r="H100" s="400" t="s">
        <v>418</v>
      </c>
      <c r="I100" s="486"/>
      <c r="J100" s="486"/>
      <c r="K100" s="486"/>
      <c r="L100" s="486"/>
      <c r="M100" s="486"/>
      <c r="N100" s="486"/>
      <c r="O100" s="486"/>
      <c r="P100" s="486"/>
      <c r="Q100" s="486"/>
      <c r="R100" s="486"/>
      <c r="S100" s="486"/>
      <c r="T100" s="486"/>
      <c r="U100" s="486"/>
      <c r="V100" s="486"/>
      <c r="W100" s="486"/>
      <c r="X100" s="486"/>
      <c r="Y100" s="486"/>
      <c r="Z100" s="486"/>
      <c r="AA100" s="486"/>
      <c r="AB100" s="486"/>
      <c r="AC100" s="486"/>
      <c r="AD100" s="486"/>
      <c r="AE100" s="486"/>
      <c r="AF100" s="486"/>
      <c r="AG100" s="486"/>
      <c r="AH100" s="486"/>
      <c r="AI100" s="486"/>
      <c r="AJ100" s="486"/>
      <c r="AK100" s="564"/>
      <c r="AL100" s="434"/>
      <c r="AM100" s="324"/>
      <c r="AN100" s="446"/>
    </row>
    <row r="101" spans="1:40" ht="18.75" hidden="1">
      <c r="B101" s="843"/>
      <c r="F101" s="431" t="str">
        <f>B99&amp;".2"</f>
        <v>10.0.2</v>
      </c>
      <c r="G101" s="509" t="s">
        <v>58</v>
      </c>
      <c r="H101" s="400" t="s">
        <v>418</v>
      </c>
      <c r="I101" s="486"/>
      <c r="J101" s="486"/>
      <c r="K101" s="486"/>
      <c r="L101" s="486"/>
      <c r="M101" s="486"/>
      <c r="N101" s="486"/>
      <c r="O101" s="486"/>
      <c r="P101" s="486"/>
      <c r="Q101" s="486"/>
      <c r="R101" s="486"/>
      <c r="S101" s="486"/>
      <c r="T101" s="486"/>
      <c r="U101" s="486"/>
      <c r="V101" s="486"/>
      <c r="W101" s="486"/>
      <c r="X101" s="486"/>
      <c r="Y101" s="486"/>
      <c r="Z101" s="486"/>
      <c r="AA101" s="486"/>
      <c r="AB101" s="486"/>
      <c r="AC101" s="486"/>
      <c r="AD101" s="486"/>
      <c r="AE101" s="486"/>
      <c r="AF101" s="486"/>
      <c r="AG101" s="486"/>
      <c r="AH101" s="486"/>
      <c r="AI101" s="486"/>
      <c r="AJ101" s="486"/>
      <c r="AK101" s="564"/>
      <c r="AL101" s="434"/>
      <c r="AM101" s="324"/>
      <c r="AN101" s="446"/>
    </row>
    <row r="102" spans="1:40" ht="18.75" hidden="1">
      <c r="B102" s="843"/>
      <c r="F102" s="431" t="str">
        <f>B99&amp;".3"</f>
        <v>10.0.3</v>
      </c>
      <c r="G102" s="509" t="s">
        <v>59</v>
      </c>
      <c r="H102" s="400" t="s">
        <v>418</v>
      </c>
      <c r="I102" s="486"/>
      <c r="J102" s="486"/>
      <c r="K102" s="486"/>
      <c r="L102" s="486"/>
      <c r="M102" s="486"/>
      <c r="N102" s="486"/>
      <c r="O102" s="486"/>
      <c r="P102" s="486"/>
      <c r="Q102" s="486"/>
      <c r="R102" s="486"/>
      <c r="S102" s="486"/>
      <c r="T102" s="486"/>
      <c r="U102" s="486"/>
      <c r="V102" s="486"/>
      <c r="W102" s="486"/>
      <c r="X102" s="486"/>
      <c r="Y102" s="486"/>
      <c r="Z102" s="486"/>
      <c r="AA102" s="486"/>
      <c r="AB102" s="486"/>
      <c r="AC102" s="486"/>
      <c r="AD102" s="486"/>
      <c r="AE102" s="486"/>
      <c r="AF102" s="486"/>
      <c r="AG102" s="486"/>
      <c r="AH102" s="486"/>
      <c r="AI102" s="486"/>
      <c r="AJ102" s="486"/>
      <c r="AK102" s="564"/>
      <c r="AL102" s="434"/>
      <c r="AM102" s="324"/>
      <c r="AN102" s="446"/>
    </row>
    <row r="103" spans="1:40" ht="18.75" hidden="1">
      <c r="B103" s="843"/>
      <c r="F103" s="431" t="str">
        <f>B99&amp;".4"</f>
        <v>10.0.4</v>
      </c>
      <c r="G103" s="509" t="s">
        <v>60</v>
      </c>
      <c r="H103" s="400" t="s">
        <v>418</v>
      </c>
      <c r="I103" s="486"/>
      <c r="J103" s="486"/>
      <c r="K103" s="486"/>
      <c r="L103" s="486"/>
      <c r="M103" s="486"/>
      <c r="N103" s="486"/>
      <c r="O103" s="486"/>
      <c r="P103" s="486"/>
      <c r="Q103" s="486"/>
      <c r="R103" s="486"/>
      <c r="S103" s="486"/>
      <c r="T103" s="486"/>
      <c r="U103" s="486"/>
      <c r="V103" s="486"/>
      <c r="W103" s="486"/>
      <c r="X103" s="486"/>
      <c r="Y103" s="486"/>
      <c r="Z103" s="486"/>
      <c r="AA103" s="486"/>
      <c r="AB103" s="486"/>
      <c r="AC103" s="486"/>
      <c r="AD103" s="486"/>
      <c r="AE103" s="486"/>
      <c r="AF103" s="486"/>
      <c r="AG103" s="486"/>
      <c r="AH103" s="486"/>
      <c r="AI103" s="486"/>
      <c r="AJ103" s="486"/>
      <c r="AK103" s="564"/>
      <c r="AL103" s="434"/>
      <c r="AM103" s="324"/>
      <c r="AN103" s="446"/>
    </row>
    <row r="104" spans="1:40" ht="45">
      <c r="B104" s="843" t="s">
        <v>413</v>
      </c>
      <c r="E104" s="169"/>
      <c r="F104" s="417" t="str">
        <f>B104</f>
        <v>10.1</v>
      </c>
      <c r="G104" s="513" t="s">
        <v>500</v>
      </c>
      <c r="H104" s="400" t="s">
        <v>418</v>
      </c>
      <c r="I104" s="420">
        <f t="shared" ref="I104:AJ104" si="9">SUM(I105:I108)</f>
        <v>9153.6566860000003</v>
      </c>
      <c r="J104" s="420">
        <f t="shared" si="9"/>
        <v>0</v>
      </c>
      <c r="K104" s="420">
        <f t="shared" si="9"/>
        <v>0</v>
      </c>
      <c r="L104" s="420">
        <f t="shared" si="9"/>
        <v>0</v>
      </c>
      <c r="M104" s="420">
        <f t="shared" si="9"/>
        <v>0</v>
      </c>
      <c r="N104" s="420">
        <f t="shared" si="9"/>
        <v>0</v>
      </c>
      <c r="O104" s="420">
        <f t="shared" si="9"/>
        <v>0</v>
      </c>
      <c r="P104" s="420">
        <f t="shared" si="9"/>
        <v>0</v>
      </c>
      <c r="Q104" s="420">
        <f t="shared" si="9"/>
        <v>0</v>
      </c>
      <c r="R104" s="420">
        <f t="shared" si="9"/>
        <v>6116.3517240000001</v>
      </c>
      <c r="S104" s="420">
        <f t="shared" si="9"/>
        <v>1124.3820000000001</v>
      </c>
      <c r="T104" s="420">
        <f t="shared" si="9"/>
        <v>1340.004576</v>
      </c>
      <c r="U104" s="420">
        <f t="shared" si="9"/>
        <v>0</v>
      </c>
      <c r="V104" s="420">
        <f t="shared" si="9"/>
        <v>0</v>
      </c>
      <c r="W104" s="420">
        <f t="shared" si="9"/>
        <v>0</v>
      </c>
      <c r="X104" s="420">
        <f t="shared" si="9"/>
        <v>0</v>
      </c>
      <c r="Y104" s="420">
        <f t="shared" si="9"/>
        <v>0</v>
      </c>
      <c r="Z104" s="420">
        <f t="shared" si="9"/>
        <v>0</v>
      </c>
      <c r="AA104" s="420">
        <f t="shared" si="9"/>
        <v>0</v>
      </c>
      <c r="AB104" s="420">
        <f t="shared" si="9"/>
        <v>0</v>
      </c>
      <c r="AC104" s="420">
        <f t="shared" si="9"/>
        <v>0</v>
      </c>
      <c r="AD104" s="420">
        <f t="shared" si="9"/>
        <v>113.33971</v>
      </c>
      <c r="AE104" s="420">
        <f t="shared" si="9"/>
        <v>0</v>
      </c>
      <c r="AF104" s="420">
        <f t="shared" si="9"/>
        <v>0</v>
      </c>
      <c r="AG104" s="420">
        <f t="shared" si="9"/>
        <v>0</v>
      </c>
      <c r="AH104" s="420">
        <f t="shared" si="9"/>
        <v>459.57867599999997</v>
      </c>
      <c r="AI104" s="420">
        <f t="shared" si="9"/>
        <v>0</v>
      </c>
      <c r="AJ104" s="420">
        <f t="shared" si="9"/>
        <v>0</v>
      </c>
      <c r="AK104" s="565" t="str">
        <f>G104</f>
        <v>прибыль, направленная на инвестиции</v>
      </c>
      <c r="AL104" s="510"/>
      <c r="AM104" s="521" t="s">
        <v>513</v>
      </c>
      <c r="AN104" s="446"/>
    </row>
    <row r="105" spans="1:40" ht="18.75">
      <c r="B105" s="843"/>
      <c r="F105" s="431" t="str">
        <f>B104&amp;".1"</f>
        <v>10.1.1</v>
      </c>
      <c r="G105" s="509" t="s">
        <v>57</v>
      </c>
      <c r="H105" s="400" t="s">
        <v>418</v>
      </c>
      <c r="I105" s="486">
        <f>K105+L105+M105+N105+O105+P105+Q105+R105+S105+T105+U105+V105+W105+X105+Y105+Z105+AA105+AB105+AC105+AD105+AE105+AF105+AG105+AH105+AI105+AJ105</f>
        <v>0</v>
      </c>
      <c r="J105" s="486"/>
      <c r="K105" s="486">
        <v>0</v>
      </c>
      <c r="L105" s="486">
        <v>0</v>
      </c>
      <c r="M105" s="486">
        <v>0</v>
      </c>
      <c r="N105" s="486">
        <v>0</v>
      </c>
      <c r="O105" s="486">
        <v>0</v>
      </c>
      <c r="P105" s="486">
        <v>0</v>
      </c>
      <c r="Q105" s="486">
        <v>0</v>
      </c>
      <c r="R105" s="486">
        <v>0</v>
      </c>
      <c r="S105" s="486">
        <v>0</v>
      </c>
      <c r="T105" s="486">
        <v>0</v>
      </c>
      <c r="U105" s="486">
        <v>0</v>
      </c>
      <c r="V105" s="486">
        <v>0</v>
      </c>
      <c r="W105" s="486">
        <v>0</v>
      </c>
      <c r="X105" s="486">
        <v>0</v>
      </c>
      <c r="Y105" s="486">
        <v>0</v>
      </c>
      <c r="Z105" s="486">
        <v>0</v>
      </c>
      <c r="AA105" s="486">
        <v>0</v>
      </c>
      <c r="AB105" s="486">
        <v>0</v>
      </c>
      <c r="AC105" s="486">
        <v>0</v>
      </c>
      <c r="AD105" s="486">
        <v>0</v>
      </c>
      <c r="AE105" s="486">
        <v>0</v>
      </c>
      <c r="AF105" s="486">
        <v>0</v>
      </c>
      <c r="AG105" s="486">
        <v>0</v>
      </c>
      <c r="AH105" s="486">
        <v>0</v>
      </c>
      <c r="AI105" s="486">
        <v>0</v>
      </c>
      <c r="AJ105" s="486">
        <v>0</v>
      </c>
      <c r="AK105" s="564"/>
      <c r="AL105" s="434"/>
      <c r="AM105" s="324"/>
      <c r="AN105" s="446"/>
    </row>
    <row r="106" spans="1:40" ht="18.75">
      <c r="B106" s="843"/>
      <c r="F106" s="431" t="str">
        <f>B104&amp;".2"</f>
        <v>10.1.2</v>
      </c>
      <c r="G106" s="509" t="s">
        <v>58</v>
      </c>
      <c r="H106" s="400" t="s">
        <v>418</v>
      </c>
      <c r="I106" s="486">
        <f t="shared" ref="I106:I113" si="10">K106+L106+M106+N106+O106+P106+Q106+R106+S106+T106+U106+V106+W106+X106+Y106+Z106+AA106+AB106+AC106+AD106+AE106+AF106+AG106+AH106+AI106+AJ106</f>
        <v>0</v>
      </c>
      <c r="J106" s="486"/>
      <c r="K106" s="486">
        <v>0</v>
      </c>
      <c r="L106" s="486">
        <v>0</v>
      </c>
      <c r="M106" s="486">
        <v>0</v>
      </c>
      <c r="N106" s="486">
        <v>0</v>
      </c>
      <c r="O106" s="486">
        <v>0</v>
      </c>
      <c r="P106" s="486">
        <v>0</v>
      </c>
      <c r="Q106" s="486">
        <v>0</v>
      </c>
      <c r="R106" s="486">
        <v>0</v>
      </c>
      <c r="S106" s="486">
        <v>0</v>
      </c>
      <c r="T106" s="486">
        <v>0</v>
      </c>
      <c r="U106" s="486">
        <v>0</v>
      </c>
      <c r="V106" s="486">
        <v>0</v>
      </c>
      <c r="W106" s="486">
        <v>0</v>
      </c>
      <c r="X106" s="486">
        <v>0</v>
      </c>
      <c r="Y106" s="486">
        <v>0</v>
      </c>
      <c r="Z106" s="486">
        <v>0</v>
      </c>
      <c r="AA106" s="486">
        <v>0</v>
      </c>
      <c r="AB106" s="486">
        <v>0</v>
      </c>
      <c r="AC106" s="486">
        <v>0</v>
      </c>
      <c r="AD106" s="486">
        <v>0</v>
      </c>
      <c r="AE106" s="486">
        <v>0</v>
      </c>
      <c r="AF106" s="486">
        <v>0</v>
      </c>
      <c r="AG106" s="486">
        <v>0</v>
      </c>
      <c r="AH106" s="486">
        <v>0</v>
      </c>
      <c r="AI106" s="486">
        <v>0</v>
      </c>
      <c r="AJ106" s="486">
        <v>0</v>
      </c>
      <c r="AK106" s="564"/>
      <c r="AL106" s="434"/>
      <c r="AM106" s="324"/>
      <c r="AN106" s="446"/>
    </row>
    <row r="107" spans="1:40" ht="18.75">
      <c r="B107" s="843"/>
      <c r="F107" s="431" t="str">
        <f>B104&amp;".3"</f>
        <v>10.1.3</v>
      </c>
      <c r="G107" s="509" t="s">
        <v>59</v>
      </c>
      <c r="H107" s="400" t="s">
        <v>418</v>
      </c>
      <c r="I107" s="486">
        <f t="shared" si="10"/>
        <v>2464.3865759999999</v>
      </c>
      <c r="J107" s="486"/>
      <c r="K107" s="486">
        <v>0</v>
      </c>
      <c r="L107" s="486">
        <v>0</v>
      </c>
      <c r="M107" s="486">
        <v>0</v>
      </c>
      <c r="N107" s="486">
        <v>0</v>
      </c>
      <c r="O107" s="486">
        <v>0</v>
      </c>
      <c r="P107" s="486">
        <v>0</v>
      </c>
      <c r="Q107" s="486">
        <v>0</v>
      </c>
      <c r="R107" s="486">
        <v>0</v>
      </c>
      <c r="S107" s="486">
        <v>1124.3820000000001</v>
      </c>
      <c r="T107" s="486">
        <v>1340.004576</v>
      </c>
      <c r="U107" s="486">
        <v>0</v>
      </c>
      <c r="V107" s="486">
        <v>0</v>
      </c>
      <c r="W107" s="486">
        <v>0</v>
      </c>
      <c r="X107" s="486">
        <v>0</v>
      </c>
      <c r="Y107" s="486">
        <v>0</v>
      </c>
      <c r="Z107" s="486">
        <v>0</v>
      </c>
      <c r="AA107" s="486">
        <v>0</v>
      </c>
      <c r="AB107" s="486">
        <v>0</v>
      </c>
      <c r="AC107" s="486">
        <v>0</v>
      </c>
      <c r="AD107" s="486">
        <v>0</v>
      </c>
      <c r="AE107" s="486">
        <v>0</v>
      </c>
      <c r="AF107" s="486">
        <v>0</v>
      </c>
      <c r="AG107" s="486">
        <v>0</v>
      </c>
      <c r="AH107" s="486">
        <v>0</v>
      </c>
      <c r="AI107" s="486">
        <v>0</v>
      </c>
      <c r="AJ107" s="486">
        <v>0</v>
      </c>
      <c r="AK107" s="564"/>
      <c r="AL107" s="434"/>
      <c r="AM107" s="324"/>
      <c r="AN107" s="446"/>
    </row>
    <row r="108" spans="1:40" ht="18.75">
      <c r="B108" s="843"/>
      <c r="F108" s="431" t="str">
        <f>B104&amp;".4"</f>
        <v>10.1.4</v>
      </c>
      <c r="G108" s="509" t="s">
        <v>60</v>
      </c>
      <c r="H108" s="400" t="s">
        <v>418</v>
      </c>
      <c r="I108" s="486">
        <f t="shared" si="10"/>
        <v>6689.2701100000004</v>
      </c>
      <c r="J108" s="486"/>
      <c r="K108" s="486">
        <v>0</v>
      </c>
      <c r="L108" s="486">
        <v>0</v>
      </c>
      <c r="M108" s="486">
        <v>0</v>
      </c>
      <c r="N108" s="486">
        <v>0</v>
      </c>
      <c r="O108" s="486">
        <v>0</v>
      </c>
      <c r="P108" s="486">
        <v>0</v>
      </c>
      <c r="Q108" s="486">
        <v>0</v>
      </c>
      <c r="R108" s="486">
        <v>6116.3517240000001</v>
      </c>
      <c r="S108" s="486">
        <v>0</v>
      </c>
      <c r="T108" s="486">
        <v>0</v>
      </c>
      <c r="U108" s="486">
        <v>0</v>
      </c>
      <c r="V108" s="486">
        <v>0</v>
      </c>
      <c r="W108" s="486">
        <v>0</v>
      </c>
      <c r="X108" s="486">
        <v>0</v>
      </c>
      <c r="Y108" s="486">
        <v>0</v>
      </c>
      <c r="Z108" s="486">
        <v>0</v>
      </c>
      <c r="AA108" s="486">
        <v>0</v>
      </c>
      <c r="AB108" s="486">
        <v>0</v>
      </c>
      <c r="AC108" s="486">
        <v>0</v>
      </c>
      <c r="AD108" s="486">
        <v>113.33971</v>
      </c>
      <c r="AE108" s="486">
        <v>0</v>
      </c>
      <c r="AF108" s="486">
        <v>0</v>
      </c>
      <c r="AG108" s="486">
        <v>0</v>
      </c>
      <c r="AH108" s="486">
        <v>459.57867599999997</v>
      </c>
      <c r="AI108" s="486">
        <v>0</v>
      </c>
      <c r="AJ108" s="486">
        <v>0</v>
      </c>
      <c r="AK108" s="564"/>
      <c r="AL108" s="434"/>
      <c r="AM108" s="324"/>
      <c r="AN108" s="446"/>
    </row>
    <row r="109" spans="1:40" s="633" customFormat="1" ht="45">
      <c r="A109" s="637"/>
      <c r="B109" s="843" t="s">
        <v>3219</v>
      </c>
      <c r="C109" s="637"/>
      <c r="D109" s="637"/>
      <c r="E109" s="169" t="s">
        <v>3096</v>
      </c>
      <c r="F109" s="481" t="str">
        <f>B109</f>
        <v>10.2</v>
      </c>
      <c r="G109" s="513" t="s">
        <v>494</v>
      </c>
      <c r="H109" s="508" t="s">
        <v>418</v>
      </c>
      <c r="I109" s="420">
        <f t="shared" ref="I109:AJ109" si="11">SUM(I110:I113)</f>
        <v>15563.087594000002</v>
      </c>
      <c r="J109" s="420">
        <f t="shared" si="11"/>
        <v>0</v>
      </c>
      <c r="K109" s="420">
        <f t="shared" si="11"/>
        <v>0</v>
      </c>
      <c r="L109" s="420">
        <f t="shared" si="11"/>
        <v>0</v>
      </c>
      <c r="M109" s="420">
        <f t="shared" si="11"/>
        <v>0</v>
      </c>
      <c r="N109" s="420">
        <f t="shared" si="11"/>
        <v>0</v>
      </c>
      <c r="O109" s="420">
        <f t="shared" si="11"/>
        <v>0</v>
      </c>
      <c r="P109" s="420">
        <f t="shared" si="11"/>
        <v>5670.4967999999999</v>
      </c>
      <c r="Q109" s="420">
        <f t="shared" si="11"/>
        <v>2942.5763999999999</v>
      </c>
      <c r="R109" s="420">
        <f t="shared" si="11"/>
        <v>1165.019376</v>
      </c>
      <c r="S109" s="420">
        <f t="shared" si="11"/>
        <v>0</v>
      </c>
      <c r="T109" s="420">
        <f t="shared" si="11"/>
        <v>0</v>
      </c>
      <c r="U109" s="420">
        <f t="shared" si="11"/>
        <v>2306.0064000000002</v>
      </c>
      <c r="V109" s="420">
        <f t="shared" si="11"/>
        <v>0</v>
      </c>
      <c r="W109" s="420">
        <f t="shared" si="11"/>
        <v>0</v>
      </c>
      <c r="X109" s="420">
        <f t="shared" si="11"/>
        <v>0</v>
      </c>
      <c r="Y109" s="420">
        <f t="shared" si="11"/>
        <v>0</v>
      </c>
      <c r="Z109" s="420">
        <f t="shared" si="11"/>
        <v>0</v>
      </c>
      <c r="AA109" s="420">
        <f t="shared" si="11"/>
        <v>0</v>
      </c>
      <c r="AB109" s="420">
        <f t="shared" si="11"/>
        <v>0</v>
      </c>
      <c r="AC109" s="420">
        <f t="shared" si="11"/>
        <v>0</v>
      </c>
      <c r="AD109" s="420">
        <f t="shared" si="11"/>
        <v>111.987746</v>
      </c>
      <c r="AE109" s="420">
        <f t="shared" si="11"/>
        <v>0</v>
      </c>
      <c r="AF109" s="420">
        <f t="shared" si="11"/>
        <v>0</v>
      </c>
      <c r="AG109" s="420">
        <f t="shared" si="11"/>
        <v>0</v>
      </c>
      <c r="AH109" s="420">
        <f t="shared" si="11"/>
        <v>0</v>
      </c>
      <c r="AI109" s="420">
        <f t="shared" si="11"/>
        <v>856.22112000000004</v>
      </c>
      <c r="AJ109" s="420">
        <f t="shared" si="11"/>
        <v>2510.7797519999999</v>
      </c>
      <c r="AK109" s="564" t="str">
        <f>G109</f>
        <v>амортизация</v>
      </c>
      <c r="AL109" s="434"/>
      <c r="AM109" s="324" t="s">
        <v>513</v>
      </c>
      <c r="AN109" s="446"/>
    </row>
    <row r="110" spans="1:40" s="633" customFormat="1" ht="18.75">
      <c r="A110" s="345"/>
      <c r="B110" s="843"/>
      <c r="C110" s="637"/>
      <c r="D110" s="637"/>
      <c r="F110" s="431" t="str">
        <f>B109&amp;".1"</f>
        <v>10.2.1</v>
      </c>
      <c r="G110" s="509" t="s">
        <v>57</v>
      </c>
      <c r="H110" s="508" t="s">
        <v>418</v>
      </c>
      <c r="I110" s="486">
        <f t="shared" si="10"/>
        <v>0</v>
      </c>
      <c r="J110" s="486"/>
      <c r="K110" s="486">
        <v>0</v>
      </c>
      <c r="L110" s="486">
        <v>0</v>
      </c>
      <c r="M110" s="486">
        <v>0</v>
      </c>
      <c r="N110" s="486">
        <v>0</v>
      </c>
      <c r="O110" s="486">
        <v>0</v>
      </c>
      <c r="P110" s="486">
        <v>0</v>
      </c>
      <c r="Q110" s="486">
        <v>0</v>
      </c>
      <c r="R110" s="486">
        <v>0</v>
      </c>
      <c r="S110" s="486">
        <v>0</v>
      </c>
      <c r="T110" s="486">
        <v>0</v>
      </c>
      <c r="U110" s="486">
        <v>0</v>
      </c>
      <c r="V110" s="486">
        <v>0</v>
      </c>
      <c r="W110" s="486">
        <v>0</v>
      </c>
      <c r="X110" s="486">
        <v>0</v>
      </c>
      <c r="Y110" s="486">
        <v>0</v>
      </c>
      <c r="Z110" s="486">
        <v>0</v>
      </c>
      <c r="AA110" s="486">
        <v>0</v>
      </c>
      <c r="AB110" s="486">
        <v>0</v>
      </c>
      <c r="AC110" s="486">
        <v>0</v>
      </c>
      <c r="AD110" s="486">
        <v>0</v>
      </c>
      <c r="AE110" s="486">
        <v>0</v>
      </c>
      <c r="AF110" s="486">
        <v>0</v>
      </c>
      <c r="AG110" s="486">
        <v>0</v>
      </c>
      <c r="AH110" s="486">
        <v>0</v>
      </c>
      <c r="AI110" s="486">
        <v>0</v>
      </c>
      <c r="AJ110" s="486">
        <v>0</v>
      </c>
      <c r="AK110" s="564"/>
      <c r="AL110" s="434"/>
      <c r="AM110" s="324"/>
      <c r="AN110" s="446"/>
    </row>
    <row r="111" spans="1:40" s="633" customFormat="1" ht="18.75">
      <c r="A111" s="637"/>
      <c r="B111" s="843"/>
      <c r="C111" s="637"/>
      <c r="D111" s="637"/>
      <c r="F111" s="431" t="str">
        <f>B109&amp;".2"</f>
        <v>10.2.2</v>
      </c>
      <c r="G111" s="509" t="s">
        <v>58</v>
      </c>
      <c r="H111" s="508" t="s">
        <v>418</v>
      </c>
      <c r="I111" s="486">
        <f t="shared" si="10"/>
        <v>0</v>
      </c>
      <c r="J111" s="486"/>
      <c r="K111" s="486">
        <v>0</v>
      </c>
      <c r="L111" s="486">
        <v>0</v>
      </c>
      <c r="M111" s="486">
        <v>0</v>
      </c>
      <c r="N111" s="486">
        <v>0</v>
      </c>
      <c r="O111" s="486">
        <v>0</v>
      </c>
      <c r="P111" s="486">
        <v>0</v>
      </c>
      <c r="Q111" s="486">
        <v>0</v>
      </c>
      <c r="R111" s="486">
        <v>0</v>
      </c>
      <c r="S111" s="486">
        <v>0</v>
      </c>
      <c r="T111" s="486">
        <v>0</v>
      </c>
      <c r="U111" s="486">
        <v>0</v>
      </c>
      <c r="V111" s="486">
        <v>0</v>
      </c>
      <c r="W111" s="486">
        <v>0</v>
      </c>
      <c r="X111" s="486">
        <v>0</v>
      </c>
      <c r="Y111" s="486">
        <v>0</v>
      </c>
      <c r="Z111" s="486">
        <v>0</v>
      </c>
      <c r="AA111" s="486">
        <v>0</v>
      </c>
      <c r="AB111" s="486">
        <v>0</v>
      </c>
      <c r="AC111" s="486">
        <v>0</v>
      </c>
      <c r="AD111" s="486">
        <v>0</v>
      </c>
      <c r="AE111" s="486">
        <v>0</v>
      </c>
      <c r="AF111" s="486">
        <v>0</v>
      </c>
      <c r="AG111" s="486">
        <v>0</v>
      </c>
      <c r="AH111" s="486">
        <v>0</v>
      </c>
      <c r="AI111" s="486">
        <v>0</v>
      </c>
      <c r="AJ111" s="486">
        <v>0</v>
      </c>
      <c r="AK111" s="564"/>
      <c r="AL111" s="434"/>
      <c r="AM111" s="324"/>
      <c r="AN111" s="446"/>
    </row>
    <row r="112" spans="1:40" s="633" customFormat="1" ht="18.75">
      <c r="A112" s="637"/>
      <c r="B112" s="843"/>
      <c r="C112" s="637"/>
      <c r="D112" s="637"/>
      <c r="F112" s="431" t="str">
        <f>B109&amp;".3"</f>
        <v>10.2.3</v>
      </c>
      <c r="G112" s="509" t="s">
        <v>59</v>
      </c>
      <c r="H112" s="508" t="s">
        <v>418</v>
      </c>
      <c r="I112" s="486">
        <f t="shared" si="10"/>
        <v>2719.40184</v>
      </c>
      <c r="J112" s="486"/>
      <c r="K112" s="486">
        <v>0</v>
      </c>
      <c r="L112" s="486">
        <v>0</v>
      </c>
      <c r="M112" s="486">
        <v>0</v>
      </c>
      <c r="N112" s="486">
        <v>0</v>
      </c>
      <c r="O112" s="486">
        <v>0</v>
      </c>
      <c r="P112" s="486">
        <v>1863.1807200000001</v>
      </c>
      <c r="Q112" s="486">
        <v>0</v>
      </c>
      <c r="R112" s="486">
        <v>0</v>
      </c>
      <c r="S112" s="486">
        <v>0</v>
      </c>
      <c r="T112" s="486">
        <v>0</v>
      </c>
      <c r="U112" s="486">
        <v>0</v>
      </c>
      <c r="V112" s="486">
        <v>0</v>
      </c>
      <c r="W112" s="486">
        <v>0</v>
      </c>
      <c r="X112" s="486">
        <v>0</v>
      </c>
      <c r="Y112" s="486">
        <v>0</v>
      </c>
      <c r="Z112" s="486">
        <v>0</v>
      </c>
      <c r="AA112" s="486">
        <v>0</v>
      </c>
      <c r="AB112" s="486">
        <v>0</v>
      </c>
      <c r="AC112" s="486">
        <v>0</v>
      </c>
      <c r="AD112" s="486">
        <v>0</v>
      </c>
      <c r="AE112" s="486">
        <v>0</v>
      </c>
      <c r="AF112" s="486">
        <v>0</v>
      </c>
      <c r="AG112" s="486">
        <v>0</v>
      </c>
      <c r="AH112" s="486">
        <v>0</v>
      </c>
      <c r="AI112" s="486">
        <v>856.22112000000004</v>
      </c>
      <c r="AJ112" s="486">
        <v>0</v>
      </c>
      <c r="AK112" s="564"/>
      <c r="AL112" s="434"/>
      <c r="AM112" s="324"/>
      <c r="AN112" s="446"/>
    </row>
    <row r="113" spans="1:40" s="633" customFormat="1" ht="18.75">
      <c r="A113" s="637"/>
      <c r="B113" s="843"/>
      <c r="C113" s="637"/>
      <c r="D113" s="637"/>
      <c r="F113" s="431" t="str">
        <f>B109&amp;".4"</f>
        <v>10.2.4</v>
      </c>
      <c r="G113" s="509" t="s">
        <v>60</v>
      </c>
      <c r="H113" s="508" t="s">
        <v>418</v>
      </c>
      <c r="I113" s="486">
        <f t="shared" si="10"/>
        <v>12843.685754000002</v>
      </c>
      <c r="J113" s="486"/>
      <c r="K113" s="486">
        <v>0</v>
      </c>
      <c r="L113" s="486">
        <v>0</v>
      </c>
      <c r="M113" s="486">
        <v>0</v>
      </c>
      <c r="N113" s="486">
        <v>0</v>
      </c>
      <c r="O113" s="486">
        <v>0</v>
      </c>
      <c r="P113" s="486">
        <v>3807.3160799999996</v>
      </c>
      <c r="Q113" s="486">
        <v>2942.5763999999999</v>
      </c>
      <c r="R113" s="486">
        <v>1165.019376</v>
      </c>
      <c r="S113" s="486">
        <v>0</v>
      </c>
      <c r="T113" s="486">
        <v>0</v>
      </c>
      <c r="U113" s="486">
        <v>2306.0064000000002</v>
      </c>
      <c r="V113" s="486">
        <v>0</v>
      </c>
      <c r="W113" s="486">
        <v>0</v>
      </c>
      <c r="X113" s="486">
        <v>0</v>
      </c>
      <c r="Y113" s="486">
        <v>0</v>
      </c>
      <c r="Z113" s="486">
        <v>0</v>
      </c>
      <c r="AA113" s="486">
        <v>0</v>
      </c>
      <c r="AB113" s="486">
        <v>0</v>
      </c>
      <c r="AC113" s="486">
        <v>0</v>
      </c>
      <c r="AD113" s="486">
        <v>111.987746</v>
      </c>
      <c r="AE113" s="486">
        <v>0</v>
      </c>
      <c r="AF113" s="486">
        <v>0</v>
      </c>
      <c r="AG113" s="486">
        <v>0</v>
      </c>
      <c r="AH113" s="486">
        <v>0</v>
      </c>
      <c r="AI113" s="486">
        <v>0</v>
      </c>
      <c r="AJ113" s="486">
        <v>2510.7797519999999</v>
      </c>
      <c r="AK113" s="564"/>
      <c r="AL113" s="434"/>
      <c r="AM113" s="324"/>
      <c r="AN113" s="446"/>
    </row>
    <row r="114" spans="1:40" ht="18.75">
      <c r="F114" s="433"/>
      <c r="G114" s="426" t="s">
        <v>368</v>
      </c>
      <c r="H114" s="426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  <c r="AD114" s="427"/>
      <c r="AE114" s="427"/>
      <c r="AF114" s="427"/>
      <c r="AG114" s="427"/>
      <c r="AH114" s="427"/>
      <c r="AI114" s="427"/>
      <c r="AJ114" s="427"/>
      <c r="AK114" s="566"/>
      <c r="AL114" s="434"/>
      <c r="AM114" s="324"/>
      <c r="AN114" s="446"/>
    </row>
    <row r="115" spans="1:40" ht="3" customHeight="1">
      <c r="F115" s="87"/>
      <c r="G115" s="87"/>
      <c r="H115" s="87"/>
      <c r="I115" s="87"/>
      <c r="J115" s="438"/>
      <c r="K115" s="438"/>
      <c r="L115" s="438"/>
      <c r="M115" s="438"/>
      <c r="N115" s="438"/>
      <c r="O115" s="438"/>
      <c r="P115" s="438"/>
      <c r="Q115" s="438"/>
      <c r="R115" s="438"/>
      <c r="S115" s="438"/>
      <c r="T115" s="438"/>
      <c r="U115" s="438"/>
      <c r="V115" s="438"/>
      <c r="W115" s="438"/>
      <c r="X115" s="438"/>
      <c r="Y115" s="438"/>
      <c r="Z115" s="438"/>
      <c r="AA115" s="438"/>
      <c r="AB115" s="438"/>
      <c r="AC115" s="438"/>
      <c r="AD115" s="438"/>
      <c r="AE115" s="438"/>
      <c r="AF115" s="438"/>
      <c r="AG115" s="438"/>
      <c r="AH115" s="438"/>
      <c r="AI115" s="438"/>
      <c r="AJ115" s="438"/>
      <c r="AN115" s="458"/>
    </row>
    <row r="116" spans="1:40" ht="18.75">
      <c r="F116" s="490">
        <v>1</v>
      </c>
      <c r="G116" s="877" t="s">
        <v>705</v>
      </c>
      <c r="H116" s="877"/>
      <c r="I116" s="877"/>
      <c r="J116" s="877"/>
      <c r="K116" s="877"/>
      <c r="L116" s="877"/>
      <c r="M116" s="877"/>
      <c r="N116" s="877"/>
      <c r="O116" s="877"/>
      <c r="P116" s="877"/>
      <c r="Q116" s="877"/>
      <c r="R116" s="877"/>
      <c r="S116" s="877"/>
      <c r="T116" s="877"/>
      <c r="U116" s="877"/>
      <c r="V116" s="877"/>
      <c r="W116" s="877"/>
      <c r="X116" s="877"/>
      <c r="Y116" s="877"/>
      <c r="Z116" s="877"/>
      <c r="AA116" s="877"/>
      <c r="AB116" s="877"/>
      <c r="AC116" s="877"/>
      <c r="AD116" s="877"/>
      <c r="AE116" s="877"/>
      <c r="AF116" s="877"/>
      <c r="AG116" s="877"/>
      <c r="AH116" s="877"/>
      <c r="AI116" s="877"/>
      <c r="AJ116" s="877"/>
      <c r="AK116" s="877"/>
      <c r="AL116" s="877"/>
      <c r="AM116" s="877"/>
      <c r="AN116" s="458"/>
    </row>
    <row r="117" spans="1:40" s="633" customFormat="1" ht="27" customHeight="1">
      <c r="A117" s="637"/>
      <c r="B117" s="638"/>
      <c r="C117" s="637"/>
      <c r="D117" s="637"/>
      <c r="F117" s="490"/>
      <c r="G117" s="877" t="s">
        <v>706</v>
      </c>
      <c r="H117" s="877"/>
      <c r="I117" s="877"/>
      <c r="J117" s="877"/>
      <c r="K117" s="877"/>
      <c r="L117" s="877"/>
      <c r="M117" s="877"/>
      <c r="N117" s="877"/>
      <c r="O117" s="877"/>
      <c r="P117" s="877"/>
      <c r="Q117" s="877"/>
      <c r="R117" s="877"/>
      <c r="S117" s="877"/>
      <c r="T117" s="877"/>
      <c r="U117" s="877"/>
      <c r="V117" s="877"/>
      <c r="W117" s="877"/>
      <c r="X117" s="877"/>
      <c r="Y117" s="877"/>
      <c r="Z117" s="877"/>
      <c r="AA117" s="877"/>
      <c r="AB117" s="877"/>
      <c r="AC117" s="877"/>
      <c r="AD117" s="877"/>
      <c r="AE117" s="877"/>
      <c r="AF117" s="877"/>
      <c r="AG117" s="877"/>
      <c r="AH117" s="877"/>
      <c r="AI117" s="877"/>
      <c r="AJ117" s="877"/>
      <c r="AK117" s="877"/>
      <c r="AL117" s="877"/>
      <c r="AM117" s="877"/>
      <c r="AN117" s="458"/>
    </row>
    <row r="118" spans="1:40" ht="18.75">
      <c r="F118" s="491">
        <v>2</v>
      </c>
      <c r="G118" s="876" t="s">
        <v>470</v>
      </c>
      <c r="H118" s="876"/>
      <c r="I118" s="876"/>
      <c r="J118" s="876"/>
      <c r="K118" s="876"/>
      <c r="L118" s="876"/>
      <c r="M118" s="876"/>
      <c r="N118" s="876"/>
      <c r="O118" s="876"/>
      <c r="P118" s="876"/>
      <c r="Q118" s="876"/>
      <c r="R118" s="876"/>
      <c r="S118" s="876"/>
      <c r="T118" s="876"/>
      <c r="U118" s="876"/>
      <c r="V118" s="876"/>
      <c r="W118" s="876"/>
      <c r="X118" s="876"/>
      <c r="Y118" s="876"/>
      <c r="Z118" s="876"/>
      <c r="AA118" s="876"/>
      <c r="AB118" s="876"/>
      <c r="AC118" s="876"/>
      <c r="AD118" s="876"/>
      <c r="AE118" s="876"/>
      <c r="AF118" s="876"/>
      <c r="AG118" s="876"/>
      <c r="AH118" s="876"/>
      <c r="AI118" s="876"/>
      <c r="AJ118" s="876"/>
      <c r="AK118" s="876"/>
      <c r="AL118" s="876"/>
      <c r="AM118" s="876"/>
      <c r="AN118" s="458"/>
    </row>
  </sheetData>
  <sheetProtection password="FA9C" sheet="1" objects="1" scenarios="1" formatColumns="0" formatRows="0"/>
  <mergeCells count="20">
    <mergeCell ref="F5:I5"/>
    <mergeCell ref="G118:AM118"/>
    <mergeCell ref="G116:AM116"/>
    <mergeCell ref="I8:AK8"/>
    <mergeCell ref="AM7:AM9"/>
    <mergeCell ref="F7:AL7"/>
    <mergeCell ref="G117:AM117"/>
    <mergeCell ref="F8:F9"/>
    <mergeCell ref="G8:G9"/>
    <mergeCell ref="H8:H9"/>
    <mergeCell ref="B35:B38"/>
    <mergeCell ref="B109:B113"/>
    <mergeCell ref="B99:B103"/>
    <mergeCell ref="B104:B108"/>
    <mergeCell ref="B20:B22"/>
    <mergeCell ref="B89:B91"/>
    <mergeCell ref="B94:B98"/>
    <mergeCell ref="B23:B26"/>
    <mergeCell ref="B27:B30"/>
    <mergeCell ref="B31:B34"/>
  </mergeCells>
  <dataValidations xWindow="395" yWindow="694" count="9">
    <dataValidation type="list" operator="lessThanOrEqual" allowBlank="1" showInputMessage="1" showErrorMessage="1" errorTitle="Ошибка" error="Выберите значение из списка!" sqref="G21 G25 G28:G29 G32:G33 G36:G37" xr:uid="{00000000-0002-0000-0E00-000000000000}">
      <formula1>source_of_funding</formula1>
    </dataValidation>
    <dataValidation type="textLength" operator="lessThanOrEqual" allowBlank="1" showInputMessage="1" showErrorMessage="1" errorTitle="Ошибка" error="Допускается ввод не более 900 символов!" sqref="G89:H89 I15:I16 J11:AJ11" xr:uid="{00000000-0002-0000-0E00-000001000000}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:I13 J17:AJ18" xr:uid="{00000000-0002-0000-0E00-000002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I14 I11" xr:uid="{00000000-0002-0000-0E00-000003000000}">
      <formula1>"a"</formula1>
    </dataValidation>
    <dataValidation type="whole" allowBlank="1" showInputMessage="1" showErrorMessage="1" errorTitle="Ошибка" error="Введите год с 2000 по 2080!" prompt="Укажите год реализации инвестиционной программы/мероприятия" sqref="G20 G23 G27 G31 G35" xr:uid="{00000000-0002-0000-0E00-000004000000}">
      <formula1>2000</formula1>
      <formula2>2080</formula2>
    </dataValidation>
    <dataValidation type="list" operator="lessThanOrEqual" allowBlank="1" showInputMessage="1" showErrorMessage="1" errorTitle="Ошибка" error="Выберите значение из списка!" prompt="Укажите источник финансирования" sqref="G104 G99 G24 G109" xr:uid="{00000000-0002-0000-0E00-000005000000}">
      <formula1>source_of_funding</formula1>
    </dataValidation>
    <dataValidation type="decimal" allowBlank="1" showErrorMessage="1" errorTitle="Ошибка" error="Допускается ввод только неотрицательных чисел!" sqref="I36:AJ37 I54:I55 I78:I79 I45:AJ46 I100:AJ103 I21:AJ21 I84:AJ85 I87:AJ88 I81:AJ82 I42:AJ43 I48:AJ49 I72:I73 I75:I76 I24:AJ25 I28:AJ29 I32:AJ33 I105:AJ108 I110:AJ113" xr:uid="{00000000-0002-0000-0E00-000006000000}">
      <formula1>0</formula1>
      <formula2>9.99999999999999E+23</formula2>
    </dataValidation>
    <dataValidation type="decimal" allowBlank="1" showInputMessage="1" showErrorMessage="1" error="Введите значение от 0 до 100%" sqref="J75:AJ76 J78:AJ79 I51:AJ52 J54:AJ55 I57:AJ58 I60:AJ61 I63:AJ64 I66:AJ67 I69:AJ70 J72:AJ73" xr:uid="{00000000-0002-0000-0E00-000007000000}">
      <formula1>0</formula1>
      <formula2>100</formula2>
    </dataValidation>
    <dataValidation type="decimal" allowBlank="1" showErrorMessage="1" errorTitle="Ошибка" error="Допускается ввод только действительных чисел!" sqref="I90:AJ91" xr:uid="{00000000-0002-0000-0E00-000008000000}">
      <formula1>-9.99999999999999E+23</formula1>
      <formula2>9.99999999999999E+23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4">
    <tabColor theme="0" tint="-0.249977111117893"/>
  </sheetPr>
  <dimension ref="A1:U44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34" t="s">
        <v>244</v>
      </c>
      <c r="E5" s="834"/>
      <c r="F5" s="834"/>
      <c r="G5" s="834"/>
      <c r="H5" s="237"/>
    </row>
    <row r="6" spans="1:21" s="394" customFormat="1" ht="0.95" customHeight="1">
      <c r="A6" s="395"/>
      <c r="C6" s="710"/>
      <c r="D6" s="835"/>
      <c r="E6" s="835"/>
      <c r="F6" s="835"/>
      <c r="G6" s="835"/>
      <c r="H6" s="528"/>
    </row>
    <row r="7" spans="1:21" s="716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36" t="s">
        <v>236</v>
      </c>
      <c r="E8" s="837"/>
      <c r="F8" s="837"/>
      <c r="G8" s="838"/>
      <c r="U8" s="259"/>
    </row>
    <row r="9" spans="1:21" ht="11.25" customHeight="1">
      <c r="D9" s="839" t="s">
        <v>225</v>
      </c>
      <c r="E9" s="839"/>
      <c r="F9" s="839"/>
      <c r="G9" s="840" t="s">
        <v>226</v>
      </c>
    </row>
    <row r="10" spans="1:21" ht="11.25" customHeight="1">
      <c r="A10" s="635" t="s">
        <v>459</v>
      </c>
      <c r="D10" s="733" t="s">
        <v>25</v>
      </c>
      <c r="E10" s="330"/>
      <c r="F10" s="331" t="s">
        <v>215</v>
      </c>
      <c r="G10" s="841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30">
        <v>1</v>
      </c>
      <c r="E12" s="336" t="s">
        <v>245</v>
      </c>
      <c r="F12" s="354" t="str">
        <f>IF(form_up_date="","",form_up_date)</f>
        <v>12.04.2022</v>
      </c>
      <c r="G12" s="356" t="s">
        <v>246</v>
      </c>
    </row>
    <row r="13" spans="1:21" ht="45">
      <c r="D13" s="730" t="s">
        <v>257</v>
      </c>
      <c r="E13" s="336" t="s">
        <v>247</v>
      </c>
      <c r="F13" s="354" t="s">
        <v>3101</v>
      </c>
      <c r="G13" s="337" t="s">
        <v>318</v>
      </c>
    </row>
    <row r="14" spans="1:21" ht="22.5">
      <c r="D14" s="730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30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Иркутская область</v>
      </c>
      <c r="G16" s="356" t="s">
        <v>252</v>
      </c>
    </row>
    <row r="17" spans="1:21" ht="22.5">
      <c r="D17" s="730" t="s">
        <v>260</v>
      </c>
      <c r="E17" s="339" t="s">
        <v>253</v>
      </c>
      <c r="F17" s="354" t="s">
        <v>2786</v>
      </c>
      <c r="G17" s="357" t="s">
        <v>254</v>
      </c>
    </row>
    <row r="18" spans="1:21" ht="56.25">
      <c r="D18" s="730" t="s">
        <v>261</v>
      </c>
      <c r="E18" s="340" t="s">
        <v>255</v>
      </c>
      <c r="F18" s="354" t="s">
        <v>3102</v>
      </c>
      <c r="G18" s="347" t="s">
        <v>317</v>
      </c>
    </row>
    <row r="19" spans="1:21" s="716" customFormat="1">
      <c r="D19" s="352"/>
      <c r="E19" s="317"/>
      <c r="F19" s="317"/>
      <c r="G19" s="317"/>
      <c r="U19" s="254"/>
    </row>
    <row r="20" spans="1:21" s="71" customFormat="1">
      <c r="C20" s="134">
        <v>25</v>
      </c>
      <c r="D20" s="836" t="s">
        <v>236</v>
      </c>
      <c r="E20" s="837"/>
      <c r="F20" s="837"/>
      <c r="G20" s="838"/>
      <c r="U20" s="259"/>
    </row>
    <row r="21" spans="1:21" ht="11.25" customHeight="1">
      <c r="D21" s="839" t="s">
        <v>225</v>
      </c>
      <c r="E21" s="839"/>
      <c r="F21" s="839"/>
      <c r="G21" s="840" t="s">
        <v>226</v>
      </c>
    </row>
    <row r="22" spans="1:21" ht="11.25" customHeight="1">
      <c r="A22" s="635" t="s">
        <v>459</v>
      </c>
      <c r="D22" s="733" t="s">
        <v>25</v>
      </c>
      <c r="E22" s="330"/>
      <c r="F22" s="331" t="s">
        <v>215</v>
      </c>
      <c r="G22" s="841"/>
    </row>
    <row r="23" spans="1:21" ht="12" customHeight="1">
      <c r="D23" s="348" t="s">
        <v>26</v>
      </c>
      <c r="E23" s="332">
        <v>2</v>
      </c>
      <c r="F23" s="333">
        <v>3</v>
      </c>
      <c r="G23" s="334">
        <v>4</v>
      </c>
    </row>
    <row r="24" spans="1:21">
      <c r="D24" s="730">
        <v>1</v>
      </c>
      <c r="E24" s="336" t="s">
        <v>245</v>
      </c>
      <c r="F24" s="354" t="str">
        <f>IF(form_up_date="","",form_up_date)</f>
        <v>12.04.2022</v>
      </c>
      <c r="G24" s="356" t="s">
        <v>246</v>
      </c>
    </row>
    <row r="25" spans="1:21" ht="45">
      <c r="D25" s="730" t="s">
        <v>257</v>
      </c>
      <c r="E25" s="336" t="s">
        <v>247</v>
      </c>
      <c r="F25" s="354" t="s">
        <v>3101</v>
      </c>
      <c r="G25" s="337" t="s">
        <v>318</v>
      </c>
    </row>
    <row r="26" spans="1:21" ht="22.5">
      <c r="D26" s="730" t="s">
        <v>258</v>
      </c>
      <c r="E26" s="336" t="s">
        <v>248</v>
      </c>
      <c r="F26" s="354" t="s">
        <v>770</v>
      </c>
      <c r="G26" s="356" t="s">
        <v>249</v>
      </c>
    </row>
    <row r="27" spans="1:21" ht="22.5">
      <c r="D27" s="730" t="s">
        <v>259</v>
      </c>
      <c r="E27" s="336" t="s">
        <v>250</v>
      </c>
      <c r="F27" s="355" t="s">
        <v>251</v>
      </c>
      <c r="G27" s="337"/>
    </row>
    <row r="28" spans="1:21">
      <c r="D28" s="335" t="str">
        <f>D27&amp;".1"</f>
        <v>4.1.1</v>
      </c>
      <c r="E28" s="338" t="s">
        <v>3</v>
      </c>
      <c r="F28" s="354" t="str">
        <f>IF(region_name="","",region_name)</f>
        <v>Иркутская область</v>
      </c>
      <c r="G28" s="356" t="s">
        <v>252</v>
      </c>
    </row>
    <row r="29" spans="1:21" ht="22.5">
      <c r="D29" s="730" t="s">
        <v>260</v>
      </c>
      <c r="E29" s="339" t="s">
        <v>253</v>
      </c>
      <c r="F29" s="354" t="s">
        <v>2786</v>
      </c>
      <c r="G29" s="357" t="s">
        <v>254</v>
      </c>
    </row>
    <row r="30" spans="1:21" ht="56.25">
      <c r="D30" s="730" t="s">
        <v>261</v>
      </c>
      <c r="E30" s="340" t="s">
        <v>255</v>
      </c>
      <c r="F30" s="354" t="s">
        <v>3102</v>
      </c>
      <c r="G30" s="347" t="s">
        <v>317</v>
      </c>
    </row>
    <row r="31" spans="1:21" s="716" customFormat="1">
      <c r="D31" s="352"/>
      <c r="E31" s="317"/>
      <c r="F31" s="317"/>
      <c r="G31" s="317"/>
      <c r="U31" s="254"/>
    </row>
    <row r="32" spans="1:21" s="71" customFormat="1">
      <c r="C32" s="134">
        <v>28</v>
      </c>
      <c r="D32" s="836" t="s">
        <v>236</v>
      </c>
      <c r="E32" s="837"/>
      <c r="F32" s="837"/>
      <c r="G32" s="838"/>
      <c r="U32" s="259"/>
    </row>
    <row r="33" spans="1:7" ht="11.25" customHeight="1">
      <c r="D33" s="839" t="s">
        <v>225</v>
      </c>
      <c r="E33" s="839"/>
      <c r="F33" s="839"/>
      <c r="G33" s="840" t="s">
        <v>226</v>
      </c>
    </row>
    <row r="34" spans="1:7" ht="11.25" customHeight="1">
      <c r="A34" s="635" t="s">
        <v>459</v>
      </c>
      <c r="D34" s="733" t="s">
        <v>25</v>
      </c>
      <c r="E34" s="330"/>
      <c r="F34" s="331" t="s">
        <v>215</v>
      </c>
      <c r="G34" s="841"/>
    </row>
    <row r="35" spans="1:7" ht="12" customHeight="1">
      <c r="D35" s="348" t="s">
        <v>26</v>
      </c>
      <c r="E35" s="332">
        <v>2</v>
      </c>
      <c r="F35" s="333">
        <v>3</v>
      </c>
      <c r="G35" s="334">
        <v>4</v>
      </c>
    </row>
    <row r="36" spans="1:7">
      <c r="D36" s="730">
        <v>1</v>
      </c>
      <c r="E36" s="336" t="s">
        <v>245</v>
      </c>
      <c r="F36" s="354" t="str">
        <f>IF(form_up_date="","",form_up_date)</f>
        <v>12.04.2022</v>
      </c>
      <c r="G36" s="356" t="s">
        <v>246</v>
      </c>
    </row>
    <row r="37" spans="1:7" ht="45">
      <c r="D37" s="730" t="s">
        <v>257</v>
      </c>
      <c r="E37" s="336" t="s">
        <v>247</v>
      </c>
      <c r="F37" s="354" t="s">
        <v>3101</v>
      </c>
      <c r="G37" s="337" t="s">
        <v>318</v>
      </c>
    </row>
    <row r="38" spans="1:7" ht="22.5">
      <c r="D38" s="730" t="s">
        <v>258</v>
      </c>
      <c r="E38" s="336" t="s">
        <v>248</v>
      </c>
      <c r="F38" s="354" t="s">
        <v>771</v>
      </c>
      <c r="G38" s="356" t="s">
        <v>249</v>
      </c>
    </row>
    <row r="39" spans="1:7" ht="22.5">
      <c r="D39" s="730" t="s">
        <v>259</v>
      </c>
      <c r="E39" s="336" t="s">
        <v>250</v>
      </c>
      <c r="F39" s="355" t="s">
        <v>251</v>
      </c>
      <c r="G39" s="337"/>
    </row>
    <row r="40" spans="1:7">
      <c r="D40" s="335" t="str">
        <f>D39&amp;".1"</f>
        <v>4.1.1</v>
      </c>
      <c r="E40" s="338" t="s">
        <v>3</v>
      </c>
      <c r="F40" s="354" t="str">
        <f>IF(region_name="","",region_name)</f>
        <v>Иркутская область</v>
      </c>
      <c r="G40" s="356" t="s">
        <v>252</v>
      </c>
    </row>
    <row r="41" spans="1:7" ht="22.5">
      <c r="D41" s="730" t="s">
        <v>260</v>
      </c>
      <c r="E41" s="339" t="s">
        <v>253</v>
      </c>
      <c r="F41" s="354" t="s">
        <v>2786</v>
      </c>
      <c r="G41" s="357" t="s">
        <v>254</v>
      </c>
    </row>
    <row r="42" spans="1:7" ht="56.25">
      <c r="D42" s="730" t="s">
        <v>261</v>
      </c>
      <c r="E42" s="340" t="s">
        <v>255</v>
      </c>
      <c r="F42" s="354" t="s">
        <v>3102</v>
      </c>
      <c r="G42" s="347" t="s">
        <v>317</v>
      </c>
    </row>
    <row r="43" spans="1:7">
      <c r="D43" s="341"/>
      <c r="E43" s="342"/>
      <c r="F43" s="343"/>
      <c r="G43" s="344"/>
    </row>
    <row r="44" spans="1:7">
      <c r="D44" s="345"/>
      <c r="E44" s="833" t="s">
        <v>256</v>
      </c>
      <c r="F44" s="833"/>
      <c r="G44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12">
    <mergeCell ref="E44:F44"/>
    <mergeCell ref="D5:G5"/>
    <mergeCell ref="D6:G6"/>
    <mergeCell ref="D8:G8"/>
    <mergeCell ref="D9:F9"/>
    <mergeCell ref="G9:G10"/>
    <mergeCell ref="D20:G20"/>
    <mergeCell ref="D21:F21"/>
    <mergeCell ref="G21:G22"/>
    <mergeCell ref="D32:G32"/>
    <mergeCell ref="D33:F33"/>
    <mergeCell ref="G33:G3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43:G44" xr:uid="{00000000-0002-0000-0F00-000000000000}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3">
    <pageSetUpPr fitToPage="1"/>
  </sheetPr>
  <dimension ref="A1:Q15"/>
  <sheetViews>
    <sheetView showGridLines="0" topLeftCell="C4" zoomScaleNormal="100" workbookViewId="0"/>
  </sheetViews>
  <sheetFormatPr defaultColWidth="10.5703125" defaultRowHeight="14.25"/>
  <cols>
    <col min="1" max="1" width="9.140625" style="660" hidden="1" customWidth="1"/>
    <col min="2" max="2" width="9.140625" style="637" hidden="1" customWidth="1"/>
    <col min="3" max="3" width="3.7109375" style="661" customWidth="1"/>
    <col min="4" max="4" width="6.28515625" style="633" bestFit="1" customWidth="1"/>
    <col min="5" max="5" width="64.140625" style="633" customWidth="1"/>
    <col min="6" max="7" width="35.7109375" style="633" customWidth="1"/>
    <col min="8" max="8" width="115.7109375" style="633" customWidth="1"/>
    <col min="9" max="9" width="10.5703125" style="633"/>
    <col min="10" max="11" width="10.5703125" style="309"/>
    <col min="12" max="16384" width="10.5703125" style="633"/>
  </cols>
  <sheetData>
    <row r="1" spans="1:17" hidden="1">
      <c r="N1" s="662"/>
      <c r="O1" s="662"/>
      <c r="Q1" s="662"/>
    </row>
    <row r="2" spans="1:17" hidden="1"/>
    <row r="3" spans="1:17" hidden="1"/>
    <row r="4" spans="1:17" ht="3" customHeight="1">
      <c r="C4" s="669"/>
      <c r="D4" s="476"/>
      <c r="E4" s="476"/>
      <c r="F4" s="476"/>
      <c r="G4" s="88"/>
      <c r="H4" s="88"/>
    </row>
    <row r="5" spans="1:17" ht="26.1" customHeight="1">
      <c r="C5" s="669"/>
      <c r="D5" s="881" t="s">
        <v>762</v>
      </c>
      <c r="E5" s="881"/>
      <c r="F5" s="881"/>
      <c r="G5" s="881"/>
      <c r="H5" s="671"/>
    </row>
    <row r="6" spans="1:17" ht="3" customHeight="1">
      <c r="C6" s="669"/>
      <c r="D6" s="476"/>
      <c r="E6" s="576"/>
      <c r="F6" s="576"/>
      <c r="G6" s="399"/>
      <c r="H6" s="670"/>
    </row>
    <row r="7" spans="1:17">
      <c r="C7" s="669"/>
      <c r="D7" s="788" t="s">
        <v>225</v>
      </c>
      <c r="E7" s="788"/>
      <c r="F7" s="788"/>
      <c r="G7" s="788"/>
      <c r="H7" s="882" t="s">
        <v>226</v>
      </c>
    </row>
    <row r="8" spans="1:17">
      <c r="C8" s="669"/>
      <c r="D8" s="639" t="s">
        <v>25</v>
      </c>
      <c r="E8" s="663" t="s">
        <v>243</v>
      </c>
      <c r="F8" s="663" t="s">
        <v>215</v>
      </c>
      <c r="G8" s="663" t="s">
        <v>231</v>
      </c>
      <c r="H8" s="882"/>
    </row>
    <row r="9" spans="1:17" ht="12" customHeight="1">
      <c r="C9" s="669"/>
      <c r="D9" s="89" t="s">
        <v>26</v>
      </c>
      <c r="E9" s="89" t="s">
        <v>0</v>
      </c>
      <c r="F9" s="89" t="s">
        <v>1</v>
      </c>
      <c r="G9" s="89" t="s">
        <v>2</v>
      </c>
      <c r="H9" s="89" t="s">
        <v>12</v>
      </c>
    </row>
    <row r="10" spans="1:17" ht="22.5">
      <c r="A10" s="672"/>
      <c r="C10" s="669"/>
      <c r="D10" s="673" t="s">
        <v>26</v>
      </c>
      <c r="E10" s="539" t="s">
        <v>753</v>
      </c>
      <c r="F10" s="664"/>
      <c r="G10" s="616"/>
      <c r="H10" s="883" t="s">
        <v>759</v>
      </c>
    </row>
    <row r="11" spans="1:17" ht="21" customHeight="1">
      <c r="A11" s="672"/>
      <c r="C11" s="669"/>
      <c r="D11" s="673" t="s">
        <v>0</v>
      </c>
      <c r="E11" s="539" t="s">
        <v>754</v>
      </c>
      <c r="F11" s="664"/>
      <c r="G11" s="616"/>
      <c r="H11" s="884"/>
    </row>
    <row r="12" spans="1:17" ht="21" customHeight="1">
      <c r="A12" s="674"/>
      <c r="C12" s="54"/>
      <c r="D12" s="673" t="s">
        <v>1</v>
      </c>
      <c r="E12" s="539" t="s">
        <v>755</v>
      </c>
      <c r="F12" s="664"/>
      <c r="G12" s="616"/>
      <c r="H12" s="884"/>
      <c r="I12" s="309"/>
      <c r="K12" s="633"/>
    </row>
    <row r="13" spans="1:17" ht="21" customHeight="1">
      <c r="A13" s="674"/>
      <c r="C13" s="54"/>
      <c r="D13" s="673" t="s">
        <v>2</v>
      </c>
      <c r="E13" s="539" t="s">
        <v>756</v>
      </c>
      <c r="F13" s="664"/>
      <c r="G13" s="616"/>
      <c r="H13" s="884"/>
      <c r="I13" s="309"/>
      <c r="K13" s="633"/>
    </row>
    <row r="14" spans="1:17" ht="22.5">
      <c r="A14" s="672"/>
      <c r="C14" s="669"/>
      <c r="D14" s="285"/>
      <c r="E14" s="665" t="s">
        <v>757</v>
      </c>
      <c r="F14" s="666"/>
      <c r="G14" s="667"/>
      <c r="H14" s="677" t="s">
        <v>760</v>
      </c>
    </row>
    <row r="15" spans="1:17">
      <c r="D15" s="668"/>
      <c r="E15" s="668"/>
      <c r="F15" s="668"/>
      <c r="G15" s="668"/>
      <c r="H15" s="668"/>
    </row>
  </sheetData>
  <sheetProtection algorithmName="SHA-512" hashValue="X2Gu4GNCHlUYbfz3hmdig2oEgDpWyMNp35UNIjUBBXoUzrRaustMtgwytfzzuBjXQE2zL/lwBO21r9v8C098aQ==" saltValue="gAHlbkqdZJDDHnz3nPdCCg==" spinCount="100000" sheet="1" objects="1" scenarios="1" formatColumns="0" formatRows="0"/>
  <dataConsolidate/>
  <mergeCells count="4">
    <mergeCell ref="D5:G5"/>
    <mergeCell ref="D7:G7"/>
    <mergeCell ref="H7:H8"/>
    <mergeCell ref="H10:H13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 xr:uid="{00000000-0002-0000-10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E13 F10:F13" xr:uid="{00000000-0002-0000-1000-000001000000}">
      <formula1>900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03">
    <pageSetUpPr fitToPage="1"/>
  </sheetPr>
  <dimension ref="A1:N15"/>
  <sheetViews>
    <sheetView showGridLines="0" topLeftCell="C4" zoomScaleNormal="100" workbookViewId="0"/>
  </sheetViews>
  <sheetFormatPr defaultRowHeight="14.25"/>
  <cols>
    <col min="1" max="1" width="9.140625" style="270" hidden="1" customWidth="1"/>
    <col min="2" max="2" width="9.140625" style="271" hidden="1" customWidth="1"/>
    <col min="3" max="3" width="3.7109375" style="272" customWidth="1"/>
    <col min="4" max="4" width="7" style="273" bestFit="1" customWidth="1"/>
    <col min="5" max="5" width="11.28515625" style="273" customWidth="1"/>
    <col min="6" max="6" width="41" style="273" customWidth="1"/>
    <col min="7" max="7" width="18" style="273" customWidth="1"/>
    <col min="8" max="8" width="13.140625" style="273" customWidth="1"/>
    <col min="9" max="9" width="11.42578125" style="273" customWidth="1"/>
    <col min="10" max="10" width="42.140625" style="273" customWidth="1"/>
    <col min="11" max="11" width="115.7109375" style="273" customWidth="1"/>
    <col min="12" max="12" width="3.7109375" style="273" customWidth="1"/>
    <col min="13" max="16384" width="9.140625" style="273"/>
  </cols>
  <sheetData>
    <row r="1" spans="1:14" hidden="1"/>
    <row r="2" spans="1:14" hidden="1"/>
    <row r="3" spans="1:14" hidden="1"/>
    <row r="4" spans="1:14" ht="3" customHeight="1"/>
    <row r="5" spans="1:14" s="33" customFormat="1" ht="22.5">
      <c r="A5" s="47"/>
      <c r="C5" s="54"/>
      <c r="D5" s="887" t="s">
        <v>224</v>
      </c>
      <c r="E5" s="887"/>
      <c r="F5" s="887"/>
      <c r="G5" s="887"/>
      <c r="H5" s="887"/>
      <c r="I5" s="887"/>
      <c r="J5" s="887"/>
      <c r="K5" s="274"/>
    </row>
    <row r="6" spans="1:14" s="296" customFormat="1" ht="3" hidden="1" customHeight="1">
      <c r="A6" s="292"/>
      <c r="B6" s="293"/>
      <c r="C6" s="294"/>
      <c r="D6" s="295"/>
      <c r="E6" s="295"/>
      <c r="G6" s="295"/>
      <c r="H6" s="295"/>
      <c r="I6" s="295"/>
      <c r="J6" s="295"/>
      <c r="K6" s="295"/>
    </row>
    <row r="7" spans="1:14" s="292" customFormat="1" ht="3" customHeight="1">
      <c r="B7" s="293"/>
      <c r="C7" s="294"/>
      <c r="D7" s="297"/>
      <c r="E7" s="297"/>
      <c r="G7" s="297"/>
      <c r="H7" s="297"/>
      <c r="I7" s="297"/>
      <c r="J7" s="297"/>
      <c r="K7" s="297"/>
      <c r="L7" s="298"/>
    </row>
    <row r="8" spans="1:14" s="296" customFormat="1">
      <c r="A8" s="292"/>
      <c r="B8" s="293"/>
      <c r="C8" s="294"/>
      <c r="D8" s="888" t="s">
        <v>225</v>
      </c>
      <c r="E8" s="888"/>
      <c r="F8" s="888"/>
      <c r="G8" s="888"/>
      <c r="H8" s="888"/>
      <c r="I8" s="888"/>
      <c r="J8" s="888"/>
      <c r="K8" s="888" t="s">
        <v>226</v>
      </c>
    </row>
    <row r="9" spans="1:14" s="296" customFormat="1">
      <c r="A9" s="292"/>
      <c r="B9" s="293"/>
      <c r="C9" s="294"/>
      <c r="D9" s="888" t="s">
        <v>25</v>
      </c>
      <c r="E9" s="888" t="s">
        <v>227</v>
      </c>
      <c r="F9" s="888"/>
      <c r="G9" s="888" t="s">
        <v>228</v>
      </c>
      <c r="H9" s="888"/>
      <c r="I9" s="888"/>
      <c r="J9" s="888"/>
      <c r="K9" s="888"/>
    </row>
    <row r="10" spans="1:14" s="296" customFormat="1" ht="22.5">
      <c r="A10" s="292"/>
      <c r="B10" s="293"/>
      <c r="C10" s="294"/>
      <c r="D10" s="888"/>
      <c r="E10" s="265" t="s">
        <v>229</v>
      </c>
      <c r="F10" s="265" t="s">
        <v>145</v>
      </c>
      <c r="G10" s="265" t="s">
        <v>145</v>
      </c>
      <c r="H10" s="265" t="s">
        <v>229</v>
      </c>
      <c r="I10" s="265" t="s">
        <v>230</v>
      </c>
      <c r="J10" s="265" t="s">
        <v>231</v>
      </c>
      <c r="K10" s="888"/>
    </row>
    <row r="11" spans="1:14" s="296" customFormat="1" ht="12" customHeight="1">
      <c r="A11" s="292"/>
      <c r="B11" s="293"/>
      <c r="C11" s="294"/>
      <c r="D11" s="89" t="s">
        <v>26</v>
      </c>
      <c r="E11" s="89" t="s">
        <v>0</v>
      </c>
      <c r="F11" s="89" t="s">
        <v>1</v>
      </c>
      <c r="G11" s="89" t="s">
        <v>2</v>
      </c>
      <c r="H11" s="89" t="s">
        <v>12</v>
      </c>
      <c r="I11" s="89" t="s">
        <v>13</v>
      </c>
      <c r="J11" s="89" t="s">
        <v>31</v>
      </c>
      <c r="K11" s="89" t="s">
        <v>32</v>
      </c>
    </row>
    <row r="12" spans="1:14" s="164" customFormat="1" ht="58.5" customHeight="1">
      <c r="A12" s="275" t="s">
        <v>1</v>
      </c>
      <c r="B12" s="276" t="s">
        <v>141</v>
      </c>
      <c r="C12" s="277"/>
      <c r="D12" s="278" t="s">
        <v>26</v>
      </c>
      <c r="E12" s="279"/>
      <c r="F12" s="280"/>
      <c r="G12" s="280"/>
      <c r="H12" s="280"/>
      <c r="I12" s="281"/>
      <c r="J12" s="616"/>
      <c r="K12" s="883" t="s">
        <v>232</v>
      </c>
      <c r="M12" s="283" t="str">
        <f>IF(ISERROR(INDEX(kind_of_nameforms,MATCH(E12,kind_of_forms,0),1)),"",INDEX(kind_of_nameforms,MATCH(E12,kind_of_forms,0),1))</f>
        <v/>
      </c>
      <c r="N12" s="284"/>
    </row>
    <row r="13" spans="1:14" ht="15" customHeight="1">
      <c r="A13" s="273"/>
      <c r="B13" s="273"/>
      <c r="C13" s="273"/>
      <c r="D13" s="285"/>
      <c r="E13" s="286" t="s">
        <v>164</v>
      </c>
      <c r="F13" s="287"/>
      <c r="G13" s="287"/>
      <c r="H13" s="287"/>
      <c r="I13" s="287"/>
      <c r="J13" s="288"/>
      <c r="K13" s="885"/>
    </row>
    <row r="14" spans="1:14" ht="3" customHeight="1">
      <c r="A14" s="273"/>
      <c r="B14" s="273"/>
      <c r="C14" s="273"/>
    </row>
    <row r="15" spans="1:14" ht="27.75" customHeight="1">
      <c r="E15" s="886" t="s">
        <v>233</v>
      </c>
      <c r="F15" s="886"/>
      <c r="G15" s="886"/>
      <c r="H15" s="886"/>
      <c r="I15" s="886"/>
      <c r="J15" s="886"/>
    </row>
  </sheetData>
  <sheetProtection algorithmName="SHA-512" hashValue="/fipPWMGMo3Kv/s/4kjXBdY6QAb0QBFYcjjvdX8Zcn8JgHrBzL/cpWKNLpMFxU6cjJC/t09qLonPclBLCtRN0Q==" saltValue="WOn3wEQmAKW2JgeaX8LLGQ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 xr:uid="{00000000-0002-0000-1100-000000000000}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 xr:uid="{00000000-0002-0000-1100-000001000000}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 xr:uid="{00000000-0002-0000-1100-000002000000}"/>
    <dataValidation type="textLength" operator="lessThanOrEqual" allowBlank="1" showInputMessage="1" showErrorMessage="1" errorTitle="Ошибка" error="Допускается ввод не более 900 символов!" sqref="F12:H12" xr:uid="{00000000-0002-0000-1100-000003000000}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04">
    <pageSetUpPr fitToPage="1"/>
  </sheetPr>
  <dimension ref="A1:U16"/>
  <sheetViews>
    <sheetView showGridLines="0" topLeftCell="C6" zoomScaleNormal="100" workbookViewId="0"/>
  </sheetViews>
  <sheetFormatPr defaultRowHeight="15"/>
  <cols>
    <col min="1" max="2" width="9.140625" style="22" hidden="1" customWidth="1"/>
    <col min="3" max="3" width="3.7109375" style="57" customWidth="1"/>
    <col min="4" max="4" width="6.28515625" style="22" customWidth="1"/>
    <col min="5" max="5" width="73.7109375" style="22" customWidth="1"/>
    <col min="6" max="20" width="9.140625" style="22"/>
    <col min="21" max="21" width="9.140625" style="257"/>
    <col min="22" max="16384" width="9.140625" style="22"/>
  </cols>
  <sheetData>
    <row r="1" spans="3:21" s="93" customFormat="1" hidden="1">
      <c r="C1" s="92"/>
      <c r="U1" s="256"/>
    </row>
    <row r="2" spans="3:21" s="93" customFormat="1" hidden="1">
      <c r="C2" s="92"/>
      <c r="U2" s="256"/>
    </row>
    <row r="3" spans="3:21" s="93" customFormat="1" hidden="1">
      <c r="C3" s="92"/>
      <c r="U3" s="256"/>
    </row>
    <row r="4" spans="3:21" s="93" customFormat="1" hidden="1">
      <c r="C4" s="92"/>
      <c r="U4" s="256"/>
    </row>
    <row r="5" spans="3:21" s="93" customFormat="1" hidden="1">
      <c r="C5" s="92"/>
      <c r="U5" s="256"/>
    </row>
    <row r="6" spans="3:21" s="93" customFormat="1" ht="10.5" customHeight="1">
      <c r="C6" s="94"/>
      <c r="D6" s="95"/>
      <c r="E6" s="95"/>
      <c r="U6" s="256"/>
    </row>
    <row r="7" spans="3:21" s="93" customFormat="1" ht="20.100000000000001" customHeight="1">
      <c r="C7" s="94"/>
      <c r="D7" s="889" t="s">
        <v>155</v>
      </c>
      <c r="E7" s="889"/>
      <c r="U7" s="256"/>
    </row>
    <row r="8" spans="3:21" s="708" customFormat="1" ht="0.95" customHeight="1">
      <c r="C8" s="709"/>
      <c r="D8" s="890"/>
      <c r="E8" s="890"/>
    </row>
    <row r="9" spans="3:21" s="93" customFormat="1" ht="6.95" customHeight="1">
      <c r="C9" s="94"/>
      <c r="D9" s="95"/>
      <c r="E9" s="95"/>
      <c r="U9" s="256"/>
    </row>
    <row r="10" spans="3:21" s="93" customFormat="1" ht="22.5" customHeight="1">
      <c r="C10" s="94"/>
      <c r="D10" s="64" t="s">
        <v>25</v>
      </c>
      <c r="E10" s="63" t="s">
        <v>118</v>
      </c>
      <c r="U10" s="256"/>
    </row>
    <row r="11" spans="3:21" s="93" customFormat="1" ht="11.25" customHeight="1">
      <c r="C11" s="94"/>
      <c r="D11" s="89" t="s">
        <v>26</v>
      </c>
      <c r="E11" s="89" t="s">
        <v>0</v>
      </c>
      <c r="U11" s="256"/>
    </row>
    <row r="12" spans="3:21" s="93" customFormat="1" ht="15" hidden="1" customHeight="1">
      <c r="C12" s="94"/>
      <c r="D12" s="96">
        <v>0</v>
      </c>
      <c r="E12" s="65"/>
      <c r="U12" s="256"/>
    </row>
    <row r="13" spans="3:21" s="93" customFormat="1" ht="14.1" customHeight="1">
      <c r="C13" s="97"/>
      <c r="D13" s="96">
        <v>1</v>
      </c>
      <c r="E13" s="66"/>
      <c r="U13" s="256"/>
    </row>
    <row r="14" spans="3:21" s="93" customFormat="1" ht="15" customHeight="1">
      <c r="C14" s="94"/>
      <c r="D14" s="102"/>
      <c r="E14" s="103" t="s">
        <v>164</v>
      </c>
      <c r="U14" s="256"/>
    </row>
    <row r="15" spans="3:21" s="93" customFormat="1" ht="11.25" customHeight="1">
      <c r="C15" s="92"/>
      <c r="U15" s="256"/>
    </row>
    <row r="16" spans="3:21" s="93" customFormat="1">
      <c r="C16" s="92"/>
      <c r="D16" s="166"/>
      <c r="E16" s="98"/>
      <c r="F16" s="98"/>
      <c r="G16" s="99"/>
      <c r="H16" s="99"/>
      <c r="I16" s="99"/>
      <c r="U16" s="256"/>
    </row>
  </sheetData>
  <sheetProtection algorithmName="SHA-512" hashValue="0Y+Ju77xT/V21qOi5fqiswfDh/+7/Tc749xq1qlob8quUNrEe8u4X+m4FEtxlIilWCPYWowY0OqP+DbKPBj/gw==" saltValue="GvN+OsXerkylsSjLaAGCJA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 xr:uid="{00000000-0002-0000-1200-000000000000}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 xr:uid="{00000000-0004-0000-1200-000000000000}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 xr:uid="{00000000-0004-0000-1200-000001000000}"/>
    <hyperlink ref="H13" location="'Ссылки на публикации'!$H$13" tooltip="Кликните по гиперссылке, чтобы перейти на сайт организации или отредактировать её" display="керкеркерр" xr:uid="{00000000-0004-0000-1200-000002000000}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 xr:uid="{00000000-0004-0000-1200-000003000000}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odList05">
    <tabColor rgb="FFFFCC99"/>
  </sheetPr>
  <dimension ref="A1"/>
  <sheetViews>
    <sheetView showGridLines="0" workbookViewId="0"/>
  </sheetViews>
  <sheetFormatPr defaultRowHeight="11.25"/>
  <cols>
    <col min="1" max="16384" width="9.140625" style="358"/>
  </cols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Comm">
    <pageSetUpPr fitToPage="1"/>
  </sheetPr>
  <dimension ref="A1:L13"/>
  <sheetViews>
    <sheetView showGridLines="0" topLeftCell="C6" zoomScaleNormal="100" workbookViewId="0"/>
  </sheetViews>
  <sheetFormatPr defaultRowHeight="15"/>
  <cols>
    <col min="1" max="2" width="9.140625" style="22" hidden="1" customWidth="1"/>
    <col min="3" max="3" width="3.7109375" style="53" customWidth="1"/>
    <col min="4" max="4" width="6.28515625" style="22" customWidth="1"/>
    <col min="5" max="5" width="94.85546875" style="22" customWidth="1"/>
    <col min="6" max="11" width="9.140625" style="22"/>
    <col min="12" max="12" width="9.140625" style="257"/>
    <col min="13" max="16384" width="9.140625" style="22"/>
  </cols>
  <sheetData>
    <row r="1" spans="3:12" s="93" customFormat="1" hidden="1">
      <c r="C1" s="100"/>
      <c r="L1" s="256"/>
    </row>
    <row r="2" spans="3:12" s="93" customFormat="1" hidden="1">
      <c r="C2" s="100"/>
      <c r="L2" s="256"/>
    </row>
    <row r="3" spans="3:12" s="93" customFormat="1" hidden="1">
      <c r="C3" s="100"/>
      <c r="L3" s="256"/>
    </row>
    <row r="4" spans="3:12" s="93" customFormat="1" hidden="1">
      <c r="C4" s="100"/>
      <c r="L4" s="256"/>
    </row>
    <row r="5" spans="3:12" s="93" customFormat="1" hidden="1">
      <c r="C5" s="100"/>
      <c r="L5" s="256"/>
    </row>
    <row r="6" spans="3:12" s="93" customFormat="1" ht="10.5" customHeight="1">
      <c r="C6" s="101"/>
      <c r="D6" s="95"/>
      <c r="E6" s="95"/>
      <c r="L6" s="256"/>
    </row>
    <row r="7" spans="3:12" s="93" customFormat="1" ht="20.100000000000001" customHeight="1">
      <c r="C7" s="101"/>
      <c r="D7" s="891" t="s">
        <v>6</v>
      </c>
      <c r="E7" s="891"/>
      <c r="L7" s="256"/>
    </row>
    <row r="8" spans="3:12" s="93" customFormat="1" ht="15" customHeight="1">
      <c r="C8" s="101"/>
      <c r="D8" s="892" t="str">
        <f>IF(org=0,"Не определено",org)</f>
        <v>АО "Байкалэнерго"</v>
      </c>
      <c r="E8" s="892"/>
      <c r="L8" s="256"/>
    </row>
    <row r="9" spans="3:12" s="93" customFormat="1" ht="6.95" customHeight="1">
      <c r="C9" s="101"/>
      <c r="D9" s="95"/>
      <c r="E9" s="95"/>
      <c r="L9" s="256"/>
    </row>
    <row r="10" spans="3:12" s="93" customFormat="1" ht="22.5" customHeight="1">
      <c r="C10" s="101"/>
      <c r="D10" s="64" t="s">
        <v>25</v>
      </c>
      <c r="E10" s="63" t="s">
        <v>29</v>
      </c>
      <c r="L10" s="256"/>
    </row>
    <row r="11" spans="3:12" s="93" customFormat="1" ht="11.25" customHeight="1">
      <c r="C11" s="101"/>
      <c r="D11" s="89" t="s">
        <v>26</v>
      </c>
      <c r="E11" s="89" t="s">
        <v>0</v>
      </c>
      <c r="L11" s="256"/>
    </row>
    <row r="12" spans="3:12" s="93" customFormat="1" ht="15" hidden="1" customHeight="1">
      <c r="C12" s="101"/>
      <c r="D12" s="96">
        <v>0</v>
      </c>
      <c r="E12" s="65"/>
      <c r="L12" s="256"/>
    </row>
    <row r="13" spans="3:12" s="93" customFormat="1" ht="15" customHeight="1">
      <c r="C13" s="101"/>
      <c r="D13" s="102"/>
      <c r="E13" s="103" t="s">
        <v>30</v>
      </c>
      <c r="L13" s="256"/>
    </row>
  </sheetData>
  <sheetProtection algorithmName="SHA-512" hashValue="y3QdPgFkjHuhwzQY9wUTHG4acQxh8uu2N3G42Mp+w4TfEzOInRbmwcQs+o06L6i1sNLEtPAWXyiUJnkPaaM9Pg==" saltValue="ro7pn7eKgxFrTnkP5FDYhA==" spinCount="100000" sheet="1" objects="1" scenarios="1" formatColumns="0" formatRows="0"/>
  <mergeCells count="2">
    <mergeCell ref="D7:E7"/>
    <mergeCell ref="D8:E8"/>
  </mergeCells>
  <phoneticPr fontId="11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 xr:uid="{00000000-0002-0000-1300-000000000000}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Check"/>
  <dimension ref="B1:E4"/>
  <sheetViews>
    <sheetView showGridLines="0" zoomScaleNormal="100" workbookViewId="0">
      <selection activeCell="B5" sqref="B5"/>
    </sheetView>
  </sheetViews>
  <sheetFormatPr defaultRowHeight="11.25"/>
  <cols>
    <col min="1" max="1" width="3.7109375" style="68" customWidth="1"/>
    <col min="2" max="3" width="29.7109375" style="68" customWidth="1"/>
    <col min="4" max="4" width="80.7109375" style="68" customWidth="1"/>
    <col min="5" max="5" width="17.7109375" style="68" customWidth="1"/>
    <col min="6" max="16384" width="9.140625" style="68"/>
  </cols>
  <sheetData>
    <row r="1" spans="2:5" ht="10.5" customHeight="1"/>
    <row r="2" spans="2:5" ht="20.100000000000001" customHeight="1">
      <c r="B2" s="893" t="s">
        <v>7</v>
      </c>
      <c r="C2" s="893"/>
      <c r="D2" s="893"/>
      <c r="E2" s="893"/>
    </row>
    <row r="3" spans="2:5" ht="6.95" customHeight="1"/>
    <row r="4" spans="2:5" ht="21.75" customHeight="1">
      <c r="B4" s="203" t="s">
        <v>115</v>
      </c>
      <c r="C4" s="203" t="s">
        <v>116</v>
      </c>
      <c r="D4" s="203" t="s">
        <v>24</v>
      </c>
      <c r="E4" s="202" t="s">
        <v>16</v>
      </c>
    </row>
  </sheetData>
  <sheetProtection algorithmName="SHA-512" hashValue="eK6/7LFq20FdFj1reOK7Yef6RdV5RSWkTocY2piKFaVTfKJAMO9gEwUdGZQgDxAEksF3vg3X8aivLYLRUF2mqQ==" saltValue="9cWwjxIfJr4aYiaMGA4mzA==" spinCount="100000" sheet="1" objects="1" scenarios="1" formatColumns="0" formatRows="0" autoFilter="0"/>
  <autoFilter ref="B4:E4" xr:uid="{00000000-0001-0000-1400-000000000000}"/>
  <mergeCells count="1">
    <mergeCell ref="B2:E2"/>
  </mergeCells>
  <phoneticPr fontId="11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odReest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64"/>
  </cols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odfrmListIP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REESTR_IP">
    <tabColor indexed="47"/>
  </sheetPr>
  <dimension ref="A1:D115"/>
  <sheetViews>
    <sheetView showGridLines="0" workbookViewId="0"/>
  </sheetViews>
  <sheetFormatPr defaultRowHeight="11.25"/>
  <cols>
    <col min="1" max="16384" width="9.140625" style="162"/>
  </cols>
  <sheetData>
    <row r="1" spans="1:4">
      <c r="A1" s="162" t="s">
        <v>789</v>
      </c>
      <c r="B1" s="162" t="s">
        <v>790</v>
      </c>
      <c r="C1" s="162" t="s">
        <v>791</v>
      </c>
      <c r="D1" s="162" t="s">
        <v>792</v>
      </c>
    </row>
    <row r="2" spans="1:4">
      <c r="A2" s="162">
        <v>1</v>
      </c>
      <c r="B2" s="162" t="s">
        <v>795</v>
      </c>
      <c r="C2" s="162" t="s">
        <v>793</v>
      </c>
      <c r="D2" s="162" t="s">
        <v>796</v>
      </c>
    </row>
    <row r="3" spans="1:4">
      <c r="A3" s="162">
        <v>2</v>
      </c>
      <c r="B3" s="162" t="s">
        <v>797</v>
      </c>
      <c r="C3" s="162" t="s">
        <v>793</v>
      </c>
      <c r="D3" s="162" t="s">
        <v>798</v>
      </c>
    </row>
    <row r="4" spans="1:4">
      <c r="A4" s="162">
        <v>3</v>
      </c>
      <c r="B4" s="162" t="s">
        <v>3604</v>
      </c>
      <c r="C4" s="162" t="s">
        <v>3605</v>
      </c>
      <c r="D4" s="162" t="s">
        <v>3606</v>
      </c>
    </row>
    <row r="5" spans="1:4">
      <c r="A5" s="162">
        <v>4</v>
      </c>
      <c r="B5" s="162" t="s">
        <v>799</v>
      </c>
      <c r="C5" s="162" t="s">
        <v>800</v>
      </c>
      <c r="D5" s="162" t="s">
        <v>801</v>
      </c>
    </row>
    <row r="6" spans="1:4">
      <c r="A6" s="162">
        <v>5</v>
      </c>
      <c r="B6" s="162" t="s">
        <v>3607</v>
      </c>
      <c r="C6" s="162" t="s">
        <v>898</v>
      </c>
      <c r="D6" s="162" t="s">
        <v>808</v>
      </c>
    </row>
    <row r="7" spans="1:4">
      <c r="A7" s="162">
        <v>6</v>
      </c>
      <c r="B7" s="162" t="s">
        <v>802</v>
      </c>
      <c r="C7" s="162" t="s">
        <v>793</v>
      </c>
      <c r="D7" s="162" t="s">
        <v>798</v>
      </c>
    </row>
    <row r="8" spans="1:4">
      <c r="A8" s="162">
        <v>7</v>
      </c>
      <c r="B8" s="162" t="s">
        <v>803</v>
      </c>
      <c r="C8" s="162" t="s">
        <v>804</v>
      </c>
      <c r="D8" s="162" t="s">
        <v>796</v>
      </c>
    </row>
    <row r="9" spans="1:4">
      <c r="A9" s="162">
        <v>8</v>
      </c>
      <c r="B9" s="162" t="s">
        <v>3608</v>
      </c>
      <c r="C9" s="162" t="s">
        <v>804</v>
      </c>
      <c r="D9" s="162" t="s">
        <v>884</v>
      </c>
    </row>
    <row r="10" spans="1:4">
      <c r="A10" s="162">
        <v>9</v>
      </c>
      <c r="B10" s="162" t="s">
        <v>3609</v>
      </c>
      <c r="C10" s="162" t="s">
        <v>3610</v>
      </c>
      <c r="D10" s="162" t="s">
        <v>860</v>
      </c>
    </row>
    <row r="11" spans="1:4">
      <c r="A11" s="162">
        <v>10</v>
      </c>
      <c r="B11" s="162" t="s">
        <v>3611</v>
      </c>
      <c r="C11" s="162" t="s">
        <v>3612</v>
      </c>
      <c r="D11" s="162" t="s">
        <v>794</v>
      </c>
    </row>
    <row r="12" spans="1:4">
      <c r="A12" s="162">
        <v>11</v>
      </c>
      <c r="B12" s="162" t="s">
        <v>806</v>
      </c>
      <c r="C12" s="162" t="s">
        <v>807</v>
      </c>
      <c r="D12" s="162" t="s">
        <v>808</v>
      </c>
    </row>
    <row r="13" spans="1:4">
      <c r="A13" s="162">
        <v>12</v>
      </c>
      <c r="B13" s="162" t="s">
        <v>810</v>
      </c>
      <c r="C13" s="162" t="s">
        <v>804</v>
      </c>
      <c r="D13" s="162" t="s">
        <v>808</v>
      </c>
    </row>
    <row r="14" spans="1:4">
      <c r="A14" s="162">
        <v>13</v>
      </c>
      <c r="B14" s="162" t="s">
        <v>811</v>
      </c>
      <c r="C14" s="162" t="s">
        <v>812</v>
      </c>
      <c r="D14" s="162" t="s">
        <v>813</v>
      </c>
    </row>
    <row r="15" spans="1:4">
      <c r="A15" s="162">
        <v>14</v>
      </c>
      <c r="B15" s="162" t="s">
        <v>814</v>
      </c>
      <c r="C15" s="162" t="s">
        <v>815</v>
      </c>
      <c r="D15" s="162" t="s">
        <v>813</v>
      </c>
    </row>
    <row r="16" spans="1:4">
      <c r="A16" s="162">
        <v>15</v>
      </c>
      <c r="B16" s="162" t="s">
        <v>816</v>
      </c>
      <c r="C16" s="162" t="s">
        <v>812</v>
      </c>
      <c r="D16" s="162" t="s">
        <v>813</v>
      </c>
    </row>
    <row r="17" spans="1:4">
      <c r="A17" s="162">
        <v>16</v>
      </c>
      <c r="B17" s="162" t="s">
        <v>817</v>
      </c>
      <c r="C17" s="162" t="s">
        <v>818</v>
      </c>
      <c r="D17" s="162" t="s">
        <v>819</v>
      </c>
    </row>
    <row r="18" spans="1:4">
      <c r="A18" s="162">
        <v>17</v>
      </c>
      <c r="B18" s="162" t="s">
        <v>820</v>
      </c>
      <c r="C18" s="162" t="s">
        <v>818</v>
      </c>
      <c r="D18" s="162" t="s">
        <v>818</v>
      </c>
    </row>
    <row r="19" spans="1:4">
      <c r="A19" s="162">
        <v>18</v>
      </c>
      <c r="B19" s="162" t="s">
        <v>3613</v>
      </c>
      <c r="C19" s="162" t="s">
        <v>812</v>
      </c>
      <c r="D19" s="162" t="s">
        <v>808</v>
      </c>
    </row>
    <row r="20" spans="1:4">
      <c r="A20" s="162">
        <v>19</v>
      </c>
      <c r="B20" s="162" t="s">
        <v>3614</v>
      </c>
      <c r="C20" s="162" t="s">
        <v>812</v>
      </c>
      <c r="D20" s="162" t="s">
        <v>823</v>
      </c>
    </row>
    <row r="21" spans="1:4">
      <c r="A21" s="162">
        <v>20</v>
      </c>
      <c r="B21" s="162" t="s">
        <v>3615</v>
      </c>
      <c r="C21" s="162" t="s">
        <v>812</v>
      </c>
      <c r="D21" s="162" t="s">
        <v>823</v>
      </c>
    </row>
    <row r="22" spans="1:4">
      <c r="A22" s="162">
        <v>21</v>
      </c>
      <c r="B22" s="162" t="s">
        <v>821</v>
      </c>
      <c r="C22" s="162" t="s">
        <v>822</v>
      </c>
      <c r="D22" s="162" t="s">
        <v>823</v>
      </c>
    </row>
    <row r="23" spans="1:4">
      <c r="A23" s="162">
        <v>22</v>
      </c>
      <c r="B23" s="162" t="s">
        <v>824</v>
      </c>
      <c r="C23" s="162" t="s">
        <v>825</v>
      </c>
      <c r="D23" s="162" t="s">
        <v>826</v>
      </c>
    </row>
    <row r="24" spans="1:4">
      <c r="A24" s="162">
        <v>23</v>
      </c>
      <c r="B24" s="162" t="s">
        <v>827</v>
      </c>
      <c r="C24" s="162" t="s">
        <v>825</v>
      </c>
      <c r="D24" s="162" t="s">
        <v>823</v>
      </c>
    </row>
    <row r="25" spans="1:4">
      <c r="A25" s="162">
        <v>24</v>
      </c>
      <c r="B25" s="162" t="s">
        <v>3616</v>
      </c>
      <c r="C25" s="162" t="s">
        <v>3610</v>
      </c>
      <c r="D25" s="162" t="s">
        <v>860</v>
      </c>
    </row>
    <row r="26" spans="1:4">
      <c r="A26" s="162">
        <v>25</v>
      </c>
      <c r="B26" s="162" t="s">
        <v>3617</v>
      </c>
      <c r="C26" s="162" t="s">
        <v>3610</v>
      </c>
      <c r="D26" s="162" t="s">
        <v>860</v>
      </c>
    </row>
    <row r="27" spans="1:4">
      <c r="A27" s="162">
        <v>26</v>
      </c>
      <c r="B27" s="162" t="s">
        <v>3618</v>
      </c>
      <c r="C27" s="162" t="s">
        <v>3610</v>
      </c>
      <c r="D27" s="162" t="s">
        <v>860</v>
      </c>
    </row>
    <row r="28" spans="1:4">
      <c r="A28" s="162">
        <v>27</v>
      </c>
      <c r="B28" s="162" t="s">
        <v>828</v>
      </c>
      <c r="C28" s="162" t="s">
        <v>829</v>
      </c>
      <c r="D28" s="162" t="s">
        <v>794</v>
      </c>
    </row>
    <row r="29" spans="1:4">
      <c r="A29" s="162">
        <v>28</v>
      </c>
      <c r="B29" s="162" t="s">
        <v>830</v>
      </c>
      <c r="C29" s="162" t="s">
        <v>831</v>
      </c>
      <c r="D29" s="162" t="s">
        <v>832</v>
      </c>
    </row>
    <row r="30" spans="1:4">
      <c r="A30" s="162">
        <v>29</v>
      </c>
      <c r="B30" s="162" t="s">
        <v>3619</v>
      </c>
      <c r="C30" s="162" t="s">
        <v>3620</v>
      </c>
      <c r="D30" s="162" t="s">
        <v>3621</v>
      </c>
    </row>
    <row r="31" spans="1:4">
      <c r="A31" s="162">
        <v>30</v>
      </c>
      <c r="B31" s="162" t="s">
        <v>3622</v>
      </c>
      <c r="C31" s="162" t="s">
        <v>3605</v>
      </c>
      <c r="D31" s="162" t="s">
        <v>3606</v>
      </c>
    </row>
    <row r="32" spans="1:4">
      <c r="A32" s="162">
        <v>31</v>
      </c>
      <c r="B32" s="162" t="s">
        <v>3623</v>
      </c>
      <c r="C32" s="162" t="s">
        <v>3605</v>
      </c>
      <c r="D32" s="162" t="s">
        <v>3606</v>
      </c>
    </row>
    <row r="33" spans="1:4">
      <c r="A33" s="162">
        <v>32</v>
      </c>
      <c r="B33" s="162" t="s">
        <v>3624</v>
      </c>
      <c r="C33" s="162" t="s">
        <v>3605</v>
      </c>
      <c r="D33" s="162" t="s">
        <v>3606</v>
      </c>
    </row>
    <row r="34" spans="1:4">
      <c r="A34" s="162">
        <v>33</v>
      </c>
      <c r="B34" s="162" t="s">
        <v>3625</v>
      </c>
      <c r="C34" s="162" t="s">
        <v>3605</v>
      </c>
      <c r="D34" s="162" t="s">
        <v>3606</v>
      </c>
    </row>
    <row r="35" spans="1:4">
      <c r="A35" s="162">
        <v>34</v>
      </c>
      <c r="B35" s="162" t="s">
        <v>833</v>
      </c>
      <c r="C35" s="162" t="s">
        <v>812</v>
      </c>
      <c r="D35" s="162" t="s">
        <v>834</v>
      </c>
    </row>
    <row r="36" spans="1:4">
      <c r="A36" s="162">
        <v>35</v>
      </c>
      <c r="B36" s="162" t="s">
        <v>3626</v>
      </c>
      <c r="C36" s="162" t="s">
        <v>812</v>
      </c>
      <c r="D36" s="162" t="s">
        <v>884</v>
      </c>
    </row>
    <row r="37" spans="1:4">
      <c r="A37" s="162">
        <v>36</v>
      </c>
      <c r="B37" s="162" t="s">
        <v>3627</v>
      </c>
      <c r="C37" s="162" t="s">
        <v>836</v>
      </c>
      <c r="D37" s="162" t="s">
        <v>837</v>
      </c>
    </row>
    <row r="38" spans="1:4">
      <c r="A38" s="162">
        <v>37</v>
      </c>
      <c r="B38" s="162" t="s">
        <v>835</v>
      </c>
      <c r="C38" s="162" t="s">
        <v>836</v>
      </c>
      <c r="D38" s="162" t="s">
        <v>837</v>
      </c>
    </row>
    <row r="39" spans="1:4">
      <c r="A39" s="162">
        <v>38</v>
      </c>
      <c r="B39" s="162" t="s">
        <v>838</v>
      </c>
      <c r="C39" s="162" t="s">
        <v>839</v>
      </c>
      <c r="D39" s="162" t="s">
        <v>840</v>
      </c>
    </row>
    <row r="40" spans="1:4">
      <c r="A40" s="162">
        <v>39</v>
      </c>
      <c r="B40" s="162" t="s">
        <v>841</v>
      </c>
      <c r="C40" s="162" t="s">
        <v>812</v>
      </c>
      <c r="D40" s="162" t="s">
        <v>840</v>
      </c>
    </row>
    <row r="41" spans="1:4">
      <c r="A41" s="162">
        <v>40</v>
      </c>
      <c r="B41" s="162" t="s">
        <v>3628</v>
      </c>
      <c r="C41" s="162" t="s">
        <v>3629</v>
      </c>
      <c r="D41" s="162" t="s">
        <v>3630</v>
      </c>
    </row>
    <row r="42" spans="1:4">
      <c r="A42" s="162">
        <v>41</v>
      </c>
      <c r="B42" s="162" t="s">
        <v>3631</v>
      </c>
      <c r="C42" s="162" t="s">
        <v>3632</v>
      </c>
      <c r="D42" s="162" t="s">
        <v>860</v>
      </c>
    </row>
    <row r="43" spans="1:4">
      <c r="A43" s="162">
        <v>42</v>
      </c>
      <c r="B43" s="162" t="s">
        <v>842</v>
      </c>
      <c r="C43" s="162" t="s">
        <v>843</v>
      </c>
      <c r="D43" s="162" t="s">
        <v>808</v>
      </c>
    </row>
    <row r="44" spans="1:4">
      <c r="A44" s="162">
        <v>43</v>
      </c>
      <c r="B44" s="162" t="s">
        <v>844</v>
      </c>
      <c r="C44" s="162" t="s">
        <v>843</v>
      </c>
      <c r="D44" s="162" t="s">
        <v>808</v>
      </c>
    </row>
    <row r="45" spans="1:4">
      <c r="A45" s="162">
        <v>44</v>
      </c>
      <c r="B45" s="162" t="s">
        <v>3633</v>
      </c>
      <c r="C45" s="162" t="s">
        <v>3620</v>
      </c>
      <c r="D45" s="162" t="s">
        <v>897</v>
      </c>
    </row>
    <row r="46" spans="1:4">
      <c r="A46" s="162">
        <v>45</v>
      </c>
      <c r="B46" s="162" t="s">
        <v>3634</v>
      </c>
      <c r="C46" s="162" t="s">
        <v>3620</v>
      </c>
      <c r="D46" s="162" t="s">
        <v>897</v>
      </c>
    </row>
    <row r="47" spans="1:4">
      <c r="A47" s="162">
        <v>46</v>
      </c>
      <c r="B47" s="162" t="s">
        <v>3635</v>
      </c>
      <c r="C47" s="162" t="s">
        <v>3636</v>
      </c>
      <c r="D47" s="162" t="s">
        <v>3637</v>
      </c>
    </row>
    <row r="48" spans="1:4">
      <c r="A48" s="162">
        <v>47</v>
      </c>
      <c r="B48" s="162" t="s">
        <v>3638</v>
      </c>
      <c r="C48" s="162" t="s">
        <v>3620</v>
      </c>
      <c r="D48" s="162" t="s">
        <v>897</v>
      </c>
    </row>
    <row r="49" spans="1:4">
      <c r="A49" s="162">
        <v>48</v>
      </c>
      <c r="B49" s="162" t="s">
        <v>3639</v>
      </c>
      <c r="C49" s="162" t="s">
        <v>3620</v>
      </c>
      <c r="D49" s="162" t="s">
        <v>897</v>
      </c>
    </row>
    <row r="50" spans="1:4">
      <c r="A50" s="162">
        <v>49</v>
      </c>
      <c r="B50" s="162" t="s">
        <v>3640</v>
      </c>
      <c r="C50" s="162" t="s">
        <v>3620</v>
      </c>
      <c r="D50" s="162" t="s">
        <v>834</v>
      </c>
    </row>
    <row r="51" spans="1:4">
      <c r="A51" s="162">
        <v>50</v>
      </c>
      <c r="B51" s="162" t="s">
        <v>3641</v>
      </c>
      <c r="C51" s="162" t="s">
        <v>3620</v>
      </c>
      <c r="D51" s="162" t="s">
        <v>897</v>
      </c>
    </row>
    <row r="52" spans="1:4">
      <c r="A52" s="162">
        <v>51</v>
      </c>
      <c r="B52" s="162" t="s">
        <v>3642</v>
      </c>
      <c r="C52" s="162" t="s">
        <v>3620</v>
      </c>
      <c r="D52" s="162" t="s">
        <v>897</v>
      </c>
    </row>
    <row r="53" spans="1:4">
      <c r="A53" s="162">
        <v>52</v>
      </c>
      <c r="B53" s="162" t="s">
        <v>845</v>
      </c>
      <c r="C53" s="162" t="s">
        <v>846</v>
      </c>
      <c r="D53" s="162" t="s">
        <v>796</v>
      </c>
    </row>
    <row r="54" spans="1:4">
      <c r="A54" s="162">
        <v>53</v>
      </c>
      <c r="B54" s="162" t="s">
        <v>847</v>
      </c>
      <c r="C54" s="162" t="s">
        <v>846</v>
      </c>
      <c r="D54" s="162" t="s">
        <v>808</v>
      </c>
    </row>
    <row r="55" spans="1:4">
      <c r="A55" s="162">
        <v>54</v>
      </c>
      <c r="B55" s="162" t="s">
        <v>848</v>
      </c>
      <c r="C55" s="162" t="s">
        <v>849</v>
      </c>
      <c r="D55" s="162" t="s">
        <v>808</v>
      </c>
    </row>
    <row r="56" spans="1:4">
      <c r="A56" s="162">
        <v>55</v>
      </c>
      <c r="B56" s="162" t="s">
        <v>850</v>
      </c>
      <c r="C56" s="162" t="s">
        <v>849</v>
      </c>
      <c r="D56" s="162" t="s">
        <v>808</v>
      </c>
    </row>
    <row r="57" spans="1:4">
      <c r="A57" s="162">
        <v>56</v>
      </c>
      <c r="B57" s="162" t="s">
        <v>3643</v>
      </c>
      <c r="C57" s="162" t="s">
        <v>3644</v>
      </c>
      <c r="D57" s="162" t="s">
        <v>860</v>
      </c>
    </row>
    <row r="58" spans="1:4">
      <c r="A58" s="162">
        <v>57</v>
      </c>
      <c r="B58" s="162" t="s">
        <v>3645</v>
      </c>
      <c r="C58" s="162" t="s">
        <v>3646</v>
      </c>
      <c r="D58" s="162" t="s">
        <v>860</v>
      </c>
    </row>
    <row r="59" spans="1:4">
      <c r="A59" s="162">
        <v>58</v>
      </c>
      <c r="B59" s="162" t="s">
        <v>3647</v>
      </c>
      <c r="C59" s="162" t="s">
        <v>3646</v>
      </c>
      <c r="D59" s="162" t="s">
        <v>794</v>
      </c>
    </row>
    <row r="60" spans="1:4">
      <c r="A60" s="162">
        <v>59</v>
      </c>
      <c r="B60" s="162" t="s">
        <v>3648</v>
      </c>
      <c r="C60" s="162" t="s">
        <v>3649</v>
      </c>
      <c r="D60" s="162" t="s">
        <v>897</v>
      </c>
    </row>
    <row r="61" spans="1:4">
      <c r="A61" s="162">
        <v>60</v>
      </c>
      <c r="B61" s="162" t="s">
        <v>3650</v>
      </c>
      <c r="C61" s="162" t="s">
        <v>3649</v>
      </c>
      <c r="D61" s="162" t="s">
        <v>897</v>
      </c>
    </row>
    <row r="62" spans="1:4">
      <c r="A62" s="162">
        <v>61</v>
      </c>
      <c r="B62" s="162" t="s">
        <v>3651</v>
      </c>
      <c r="C62" s="162" t="s">
        <v>3649</v>
      </c>
      <c r="D62" s="162" t="s">
        <v>897</v>
      </c>
    </row>
    <row r="63" spans="1:4">
      <c r="A63" s="162">
        <v>62</v>
      </c>
      <c r="B63" s="162" t="s">
        <v>3652</v>
      </c>
      <c r="C63" s="162" t="s">
        <v>3649</v>
      </c>
      <c r="D63" s="162" t="s">
        <v>897</v>
      </c>
    </row>
    <row r="64" spans="1:4">
      <c r="A64" s="162">
        <v>63</v>
      </c>
      <c r="B64" s="162" t="s">
        <v>3653</v>
      </c>
      <c r="C64" s="162" t="s">
        <v>3654</v>
      </c>
      <c r="D64" s="162" t="s">
        <v>3606</v>
      </c>
    </row>
    <row r="65" spans="1:4">
      <c r="A65" s="162">
        <v>64</v>
      </c>
      <c r="B65" s="162" t="s">
        <v>3655</v>
      </c>
      <c r="C65" s="162" t="s">
        <v>3656</v>
      </c>
      <c r="D65" s="162" t="s">
        <v>3657</v>
      </c>
    </row>
    <row r="66" spans="1:4">
      <c r="A66" s="162">
        <v>65</v>
      </c>
      <c r="B66" s="162" t="s">
        <v>3658</v>
      </c>
      <c r="C66" s="162" t="s">
        <v>3659</v>
      </c>
      <c r="D66" s="162" t="s">
        <v>794</v>
      </c>
    </row>
    <row r="67" spans="1:4">
      <c r="A67" s="162">
        <v>66</v>
      </c>
      <c r="B67" s="162" t="s">
        <v>851</v>
      </c>
      <c r="C67" s="162" t="s">
        <v>804</v>
      </c>
      <c r="D67" s="162" t="s">
        <v>808</v>
      </c>
    </row>
    <row r="68" spans="1:4">
      <c r="A68" s="162">
        <v>67</v>
      </c>
      <c r="B68" s="162" t="s">
        <v>852</v>
      </c>
      <c r="C68" s="162" t="s">
        <v>804</v>
      </c>
      <c r="D68" s="162" t="s">
        <v>798</v>
      </c>
    </row>
    <row r="69" spans="1:4">
      <c r="A69" s="162">
        <v>68</v>
      </c>
      <c r="B69" s="162" t="s">
        <v>853</v>
      </c>
      <c r="C69" s="162" t="s">
        <v>854</v>
      </c>
      <c r="D69" s="162" t="s">
        <v>796</v>
      </c>
    </row>
    <row r="70" spans="1:4">
      <c r="A70" s="162">
        <v>69</v>
      </c>
      <c r="B70" s="162" t="s">
        <v>855</v>
      </c>
      <c r="C70" s="162" t="s">
        <v>856</v>
      </c>
      <c r="D70" s="162" t="s">
        <v>796</v>
      </c>
    </row>
    <row r="71" spans="1:4">
      <c r="A71" s="162">
        <v>70</v>
      </c>
      <c r="B71" s="162" t="s">
        <v>857</v>
      </c>
      <c r="C71" s="162" t="s">
        <v>854</v>
      </c>
      <c r="D71" s="162" t="s">
        <v>796</v>
      </c>
    </row>
    <row r="72" spans="1:4">
      <c r="A72" s="162">
        <v>71</v>
      </c>
      <c r="B72" s="162" t="s">
        <v>858</v>
      </c>
      <c r="C72" s="162" t="s">
        <v>856</v>
      </c>
      <c r="D72" s="162" t="s">
        <v>796</v>
      </c>
    </row>
    <row r="73" spans="1:4">
      <c r="A73" s="162">
        <v>72</v>
      </c>
      <c r="B73" s="162" t="s">
        <v>859</v>
      </c>
      <c r="C73" s="162" t="s">
        <v>804</v>
      </c>
      <c r="D73" s="162" t="s">
        <v>860</v>
      </c>
    </row>
    <row r="74" spans="1:4">
      <c r="A74" s="162">
        <v>73</v>
      </c>
      <c r="B74" s="162" t="s">
        <v>859</v>
      </c>
      <c r="C74" s="162" t="s">
        <v>804</v>
      </c>
      <c r="D74" s="162" t="s">
        <v>860</v>
      </c>
    </row>
    <row r="75" spans="1:4">
      <c r="A75" s="162">
        <v>74</v>
      </c>
      <c r="B75" s="162" t="s">
        <v>861</v>
      </c>
      <c r="C75" s="162" t="s">
        <v>856</v>
      </c>
      <c r="D75" s="162" t="s">
        <v>796</v>
      </c>
    </row>
    <row r="76" spans="1:4">
      <c r="A76" s="162">
        <v>75</v>
      </c>
      <c r="B76" s="162" t="s">
        <v>862</v>
      </c>
      <c r="C76" s="162" t="s">
        <v>804</v>
      </c>
      <c r="D76" s="162" t="s">
        <v>863</v>
      </c>
    </row>
    <row r="77" spans="1:4">
      <c r="A77" s="162">
        <v>76</v>
      </c>
      <c r="B77" s="162" t="s">
        <v>864</v>
      </c>
      <c r="C77" s="162" t="s">
        <v>804</v>
      </c>
      <c r="D77" s="162" t="s">
        <v>796</v>
      </c>
    </row>
    <row r="78" spans="1:4">
      <c r="A78" s="162">
        <v>77</v>
      </c>
      <c r="B78" s="162" t="s">
        <v>865</v>
      </c>
      <c r="C78" s="162" t="s">
        <v>809</v>
      </c>
      <c r="D78" s="162" t="s">
        <v>840</v>
      </c>
    </row>
    <row r="79" spans="1:4">
      <c r="A79" s="162">
        <v>78</v>
      </c>
      <c r="B79" s="162" t="s">
        <v>866</v>
      </c>
      <c r="C79" s="162" t="s">
        <v>867</v>
      </c>
      <c r="D79" s="162" t="s">
        <v>868</v>
      </c>
    </row>
    <row r="80" spans="1:4">
      <c r="A80" s="162">
        <v>79</v>
      </c>
      <c r="B80" s="162" t="s">
        <v>3660</v>
      </c>
      <c r="C80" s="162" t="s">
        <v>3661</v>
      </c>
      <c r="D80" s="162" t="s">
        <v>3662</v>
      </c>
    </row>
    <row r="81" spans="1:4">
      <c r="A81" s="162">
        <v>80</v>
      </c>
      <c r="B81" s="162" t="s">
        <v>3663</v>
      </c>
      <c r="C81" s="162" t="s">
        <v>836</v>
      </c>
      <c r="D81" s="162" t="s">
        <v>837</v>
      </c>
    </row>
    <row r="82" spans="1:4">
      <c r="A82" s="162">
        <v>81</v>
      </c>
      <c r="B82" s="162" t="s">
        <v>3664</v>
      </c>
      <c r="C82" s="162" t="s">
        <v>3646</v>
      </c>
      <c r="D82" s="162" t="s">
        <v>840</v>
      </c>
    </row>
    <row r="83" spans="1:4">
      <c r="A83" s="162">
        <v>82</v>
      </c>
      <c r="B83" s="162" t="s">
        <v>3665</v>
      </c>
      <c r="C83" s="162" t="s">
        <v>3646</v>
      </c>
      <c r="D83" s="162" t="s">
        <v>3606</v>
      </c>
    </row>
    <row r="84" spans="1:4">
      <c r="A84" s="162">
        <v>83</v>
      </c>
      <c r="B84" s="162" t="s">
        <v>869</v>
      </c>
      <c r="C84" s="162" t="s">
        <v>812</v>
      </c>
      <c r="D84" s="162" t="s">
        <v>823</v>
      </c>
    </row>
    <row r="85" spans="1:4">
      <c r="A85" s="162">
        <v>84</v>
      </c>
      <c r="B85" s="162" t="s">
        <v>870</v>
      </c>
      <c r="C85" s="162" t="s">
        <v>812</v>
      </c>
      <c r="D85" s="162" t="s">
        <v>808</v>
      </c>
    </row>
    <row r="86" spans="1:4">
      <c r="A86" s="162">
        <v>85</v>
      </c>
      <c r="B86" s="162" t="s">
        <v>871</v>
      </c>
      <c r="C86" s="162" t="s">
        <v>843</v>
      </c>
      <c r="D86" s="162" t="s">
        <v>813</v>
      </c>
    </row>
    <row r="87" spans="1:4">
      <c r="A87" s="162">
        <v>86</v>
      </c>
      <c r="B87" s="162" t="s">
        <v>3666</v>
      </c>
      <c r="C87" s="162" t="s">
        <v>3610</v>
      </c>
      <c r="D87" s="162" t="s">
        <v>860</v>
      </c>
    </row>
    <row r="88" spans="1:4">
      <c r="A88" s="162">
        <v>87</v>
      </c>
      <c r="B88" s="162" t="s">
        <v>3667</v>
      </c>
      <c r="C88" s="162" t="s">
        <v>3610</v>
      </c>
      <c r="D88" s="162" t="s">
        <v>860</v>
      </c>
    </row>
    <row r="89" spans="1:4">
      <c r="A89" s="162">
        <v>88</v>
      </c>
      <c r="B89" s="162" t="s">
        <v>3668</v>
      </c>
      <c r="C89" s="162" t="s">
        <v>3610</v>
      </c>
      <c r="D89" s="162" t="s">
        <v>860</v>
      </c>
    </row>
    <row r="90" spans="1:4">
      <c r="A90" s="162">
        <v>89</v>
      </c>
      <c r="B90" s="162" t="s">
        <v>3669</v>
      </c>
      <c r="C90" s="162" t="s">
        <v>3610</v>
      </c>
      <c r="D90" s="162" t="s">
        <v>860</v>
      </c>
    </row>
    <row r="91" spans="1:4">
      <c r="A91" s="162">
        <v>90</v>
      </c>
      <c r="B91" s="162" t="s">
        <v>872</v>
      </c>
      <c r="C91" s="162" t="s">
        <v>796</v>
      </c>
      <c r="D91" s="162" t="s">
        <v>796</v>
      </c>
    </row>
    <row r="92" spans="1:4">
      <c r="A92" s="162">
        <v>91</v>
      </c>
      <c r="B92" s="162" t="s">
        <v>873</v>
      </c>
      <c r="C92" s="162" t="s">
        <v>812</v>
      </c>
      <c r="D92" s="162" t="s">
        <v>808</v>
      </c>
    </row>
    <row r="93" spans="1:4">
      <c r="A93" s="162">
        <v>92</v>
      </c>
      <c r="B93" s="162" t="s">
        <v>874</v>
      </c>
      <c r="C93" s="162" t="s">
        <v>829</v>
      </c>
      <c r="D93" s="162" t="s">
        <v>794</v>
      </c>
    </row>
    <row r="94" spans="1:4">
      <c r="A94" s="162">
        <v>93</v>
      </c>
      <c r="B94" s="162" t="s">
        <v>3670</v>
      </c>
      <c r="C94" s="162" t="s">
        <v>3620</v>
      </c>
      <c r="D94" s="162" t="s">
        <v>897</v>
      </c>
    </row>
    <row r="95" spans="1:4">
      <c r="A95" s="162">
        <v>94</v>
      </c>
      <c r="B95" s="162" t="s">
        <v>875</v>
      </c>
      <c r="C95" s="162" t="s">
        <v>876</v>
      </c>
      <c r="D95" s="162" t="s">
        <v>877</v>
      </c>
    </row>
    <row r="96" spans="1:4">
      <c r="A96" s="162">
        <v>95</v>
      </c>
      <c r="B96" s="162" t="s">
        <v>878</v>
      </c>
      <c r="C96" s="162" t="s">
        <v>876</v>
      </c>
      <c r="D96" s="162" t="s">
        <v>879</v>
      </c>
    </row>
    <row r="97" spans="1:4">
      <c r="A97" s="162">
        <v>96</v>
      </c>
      <c r="B97" s="162" t="s">
        <v>3671</v>
      </c>
      <c r="C97" s="162" t="s">
        <v>3646</v>
      </c>
      <c r="D97" s="162" t="s">
        <v>860</v>
      </c>
    </row>
    <row r="98" spans="1:4">
      <c r="A98" s="162">
        <v>97</v>
      </c>
      <c r="B98" s="162" t="s">
        <v>880</v>
      </c>
      <c r="C98" s="162" t="s">
        <v>812</v>
      </c>
      <c r="D98" s="162" t="s">
        <v>832</v>
      </c>
    </row>
    <row r="99" spans="1:4">
      <c r="A99" s="162">
        <v>98</v>
      </c>
      <c r="B99" s="162" t="s">
        <v>881</v>
      </c>
      <c r="C99" s="162" t="s">
        <v>829</v>
      </c>
      <c r="D99" s="162" t="s">
        <v>794</v>
      </c>
    </row>
    <row r="100" spans="1:4">
      <c r="A100" s="162">
        <v>99</v>
      </c>
      <c r="B100" s="162" t="s">
        <v>3672</v>
      </c>
      <c r="C100" s="162" t="s">
        <v>3654</v>
      </c>
      <c r="D100" s="162" t="s">
        <v>897</v>
      </c>
    </row>
    <row r="101" spans="1:4">
      <c r="A101" s="162">
        <v>100</v>
      </c>
      <c r="B101" s="162" t="s">
        <v>3673</v>
      </c>
      <c r="C101" s="162" t="s">
        <v>3646</v>
      </c>
      <c r="D101" s="162" t="s">
        <v>3606</v>
      </c>
    </row>
    <row r="102" spans="1:4">
      <c r="A102" s="162">
        <v>101</v>
      </c>
      <c r="B102" s="162" t="s">
        <v>882</v>
      </c>
      <c r="C102" s="162" t="s">
        <v>804</v>
      </c>
      <c r="D102" s="162" t="s">
        <v>798</v>
      </c>
    </row>
    <row r="103" spans="1:4">
      <c r="A103" s="162">
        <v>102</v>
      </c>
      <c r="B103" s="162" t="s">
        <v>883</v>
      </c>
      <c r="C103" s="162" t="s">
        <v>805</v>
      </c>
      <c r="D103" s="162" t="s">
        <v>884</v>
      </c>
    </row>
    <row r="104" spans="1:4">
      <c r="A104" s="162">
        <v>103</v>
      </c>
      <c r="B104" s="162" t="s">
        <v>885</v>
      </c>
      <c r="C104" s="162" t="s">
        <v>886</v>
      </c>
      <c r="D104" s="162" t="s">
        <v>794</v>
      </c>
    </row>
    <row r="105" spans="1:4">
      <c r="A105" s="162">
        <v>104</v>
      </c>
      <c r="B105" s="162" t="s">
        <v>887</v>
      </c>
      <c r="C105" s="162" t="s">
        <v>888</v>
      </c>
      <c r="D105" s="162" t="s">
        <v>889</v>
      </c>
    </row>
    <row r="106" spans="1:4">
      <c r="A106" s="162">
        <v>105</v>
      </c>
      <c r="B106" s="162" t="s">
        <v>890</v>
      </c>
      <c r="C106" s="162" t="s">
        <v>891</v>
      </c>
      <c r="D106" s="162" t="s">
        <v>794</v>
      </c>
    </row>
    <row r="107" spans="1:4">
      <c r="A107" s="162">
        <v>106</v>
      </c>
      <c r="B107" s="162" t="s">
        <v>3674</v>
      </c>
      <c r="C107" s="162" t="s">
        <v>3675</v>
      </c>
      <c r="D107" s="162" t="s">
        <v>3676</v>
      </c>
    </row>
    <row r="108" spans="1:4">
      <c r="A108" s="162">
        <v>107</v>
      </c>
      <c r="B108" s="162" t="s">
        <v>3677</v>
      </c>
      <c r="C108" s="162" t="s">
        <v>3620</v>
      </c>
      <c r="D108" s="162" t="s">
        <v>897</v>
      </c>
    </row>
    <row r="109" spans="1:4">
      <c r="A109" s="162">
        <v>108</v>
      </c>
      <c r="B109" s="162" t="s">
        <v>3678</v>
      </c>
      <c r="C109" s="162" t="s">
        <v>3679</v>
      </c>
      <c r="D109" s="162" t="s">
        <v>3680</v>
      </c>
    </row>
    <row r="110" spans="1:4">
      <c r="A110" s="162">
        <v>109</v>
      </c>
      <c r="B110" s="162" t="s">
        <v>3681</v>
      </c>
      <c r="C110" s="162" t="s">
        <v>3620</v>
      </c>
      <c r="D110" s="162" t="s">
        <v>834</v>
      </c>
    </row>
    <row r="111" spans="1:4">
      <c r="A111" s="162">
        <v>110</v>
      </c>
      <c r="B111" s="162" t="s">
        <v>3682</v>
      </c>
      <c r="C111" s="162" t="s">
        <v>3620</v>
      </c>
      <c r="D111" s="162" t="s">
        <v>794</v>
      </c>
    </row>
    <row r="112" spans="1:4">
      <c r="A112" s="162">
        <v>111</v>
      </c>
      <c r="B112" s="162" t="s">
        <v>892</v>
      </c>
      <c r="C112" s="162" t="s">
        <v>793</v>
      </c>
      <c r="D112" s="162" t="s">
        <v>798</v>
      </c>
    </row>
    <row r="113" spans="1:4">
      <c r="A113" s="162">
        <v>112</v>
      </c>
      <c r="B113" s="162" t="s">
        <v>893</v>
      </c>
      <c r="C113" s="162" t="s">
        <v>793</v>
      </c>
      <c r="D113" s="162" t="s">
        <v>798</v>
      </c>
    </row>
    <row r="114" spans="1:4">
      <c r="A114" s="162">
        <v>113</v>
      </c>
      <c r="B114" s="162" t="s">
        <v>894</v>
      </c>
      <c r="C114" s="162" t="s">
        <v>895</v>
      </c>
      <c r="D114" s="162" t="s">
        <v>794</v>
      </c>
    </row>
    <row r="115" spans="1:4">
      <c r="A115" s="162">
        <v>114</v>
      </c>
      <c r="B115" s="162" t="s">
        <v>3683</v>
      </c>
      <c r="C115" s="162" t="s">
        <v>896</v>
      </c>
      <c r="D115" s="162" t="s">
        <v>796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odList13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316"/>
  </cols>
  <sheetData>
    <row r="1" spans="1:1">
      <c r="A1" s="315"/>
    </row>
  </sheetData>
  <sheetProtection formatColumns="0" formatRow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odList07">
    <tabColor indexed="47"/>
  </sheetPr>
  <dimension ref="A1"/>
  <sheetViews>
    <sheetView showGridLines="0" workbookViewId="0"/>
  </sheetViews>
  <sheetFormatPr defaultRowHeight="11.25"/>
  <cols>
    <col min="1" max="16384" width="9.140625" style="358"/>
  </cols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llSheetsInThisWorkbook">
    <tabColor indexed="47"/>
  </sheetPr>
  <dimension ref="A1:B343"/>
  <sheetViews>
    <sheetView showGridLines="0" zoomScaleNormal="100" workbookViewId="0"/>
  </sheetViews>
  <sheetFormatPr defaultRowHeight="11.25"/>
  <cols>
    <col min="1" max="1" width="36.28515625" style="71" customWidth="1"/>
    <col min="2" max="2" width="21.140625" style="71" customWidth="1"/>
    <col min="3" max="16384" width="9.140625" style="70"/>
  </cols>
  <sheetData>
    <row r="1" spans="1:2">
      <c r="A1" s="16" t="s">
        <v>8</v>
      </c>
      <c r="B1" s="16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531</v>
      </c>
    </row>
    <row r="4" spans="1:2">
      <c r="A4" t="s">
        <v>11</v>
      </c>
      <c r="B4" t="s">
        <v>82</v>
      </c>
    </row>
    <row r="5" spans="1:2">
      <c r="A5" t="s">
        <v>150</v>
      </c>
      <c r="B5" t="s">
        <v>783</v>
      </c>
    </row>
    <row r="6" spans="1:2">
      <c r="A6" t="s">
        <v>151</v>
      </c>
      <c r="B6" t="s">
        <v>784</v>
      </c>
    </row>
    <row r="7" spans="1:2">
      <c r="A7" t="s">
        <v>763</v>
      </c>
      <c r="B7" t="s">
        <v>764</v>
      </c>
    </row>
    <row r="8" spans="1:2">
      <c r="A8" t="s">
        <v>546</v>
      </c>
      <c r="B8" t="s">
        <v>156</v>
      </c>
    </row>
    <row r="9" spans="1:2">
      <c r="A9" t="s">
        <v>547</v>
      </c>
      <c r="B9" t="s">
        <v>77</v>
      </c>
    </row>
    <row r="10" spans="1:2">
      <c r="A10" t="s">
        <v>548</v>
      </c>
      <c r="B10" t="s">
        <v>135</v>
      </c>
    </row>
    <row r="11" spans="1:2">
      <c r="A11" t="s">
        <v>549</v>
      </c>
      <c r="B11" t="s">
        <v>81</v>
      </c>
    </row>
    <row r="12" spans="1:2">
      <c r="A12" t="s">
        <v>761</v>
      </c>
      <c r="B12" t="s">
        <v>78</v>
      </c>
    </row>
    <row r="13" spans="1:2">
      <c r="A13" t="s">
        <v>266</v>
      </c>
      <c r="B13" t="s">
        <v>529</v>
      </c>
    </row>
    <row r="14" spans="1:2">
      <c r="A14" t="s">
        <v>121</v>
      </c>
      <c r="B14" t="s">
        <v>530</v>
      </c>
    </row>
    <row r="15" spans="1:2">
      <c r="A15" t="s">
        <v>6</v>
      </c>
      <c r="B15" t="s">
        <v>90</v>
      </c>
    </row>
    <row r="16" spans="1:2">
      <c r="A16" t="s">
        <v>76</v>
      </c>
      <c r="B16" t="s">
        <v>532</v>
      </c>
    </row>
    <row r="17" spans="1:2">
      <c r="A17"/>
      <c r="B17" t="s">
        <v>79</v>
      </c>
    </row>
    <row r="18" spans="1:2">
      <c r="A18"/>
      <c r="B18" t="s">
        <v>80</v>
      </c>
    </row>
    <row r="19" spans="1:2">
      <c r="A19"/>
      <c r="B19" t="s">
        <v>89</v>
      </c>
    </row>
    <row r="20" spans="1:2">
      <c r="A20"/>
      <c r="B20" t="s">
        <v>91</v>
      </c>
    </row>
    <row r="21" spans="1:2">
      <c r="A21"/>
      <c r="B21" t="s">
        <v>122</v>
      </c>
    </row>
    <row r="22" spans="1:2">
      <c r="A22"/>
      <c r="B22" t="s">
        <v>267</v>
      </c>
    </row>
    <row r="23" spans="1:2">
      <c r="A23"/>
      <c r="B23" t="s">
        <v>157</v>
      </c>
    </row>
    <row r="24" spans="1:2">
      <c r="A24"/>
      <c r="B24" t="s">
        <v>134</v>
      </c>
    </row>
    <row r="25" spans="1:2">
      <c r="A25"/>
      <c r="B25" t="s">
        <v>97</v>
      </c>
    </row>
    <row r="26" spans="1:2">
      <c r="A26"/>
      <c r="B26" t="s">
        <v>106</v>
      </c>
    </row>
    <row r="27" spans="1:2">
      <c r="A27"/>
      <c r="B27" t="s">
        <v>111</v>
      </c>
    </row>
    <row r="28" spans="1:2">
      <c r="A28"/>
      <c r="B28" t="s">
        <v>112</v>
      </c>
    </row>
    <row r="29" spans="1:2">
      <c r="A29"/>
      <c r="B29" t="s">
        <v>107</v>
      </c>
    </row>
    <row r="30" spans="1:2">
      <c r="A30"/>
      <c r="B30" t="s">
        <v>123</v>
      </c>
    </row>
    <row r="31" spans="1:2">
      <c r="A31"/>
      <c r="B31" t="s">
        <v>83</v>
      </c>
    </row>
    <row r="32" spans="1:2">
      <c r="A32"/>
      <c r="B32" t="s">
        <v>84</v>
      </c>
    </row>
    <row r="33" spans="1:2">
      <c r="A33"/>
      <c r="B33" t="s">
        <v>85</v>
      </c>
    </row>
    <row r="34" spans="1:2">
      <c r="A34"/>
      <c r="B34" t="s">
        <v>86</v>
      </c>
    </row>
    <row r="35" spans="1:2">
      <c r="A35"/>
      <c r="B35" t="s">
        <v>88</v>
      </c>
    </row>
    <row r="36" spans="1:2">
      <c r="A36"/>
      <c r="B36" t="s">
        <v>92</v>
      </c>
    </row>
    <row r="37" spans="1:2">
      <c r="A37"/>
      <c r="B37" t="s">
        <v>93</v>
      </c>
    </row>
    <row r="38" spans="1:2">
      <c r="A38"/>
      <c r="B38" t="s">
        <v>94</v>
      </c>
    </row>
    <row r="39" spans="1:2">
      <c r="A39"/>
      <c r="B39" t="s">
        <v>95</v>
      </c>
    </row>
    <row r="40" spans="1:2">
      <c r="A40"/>
      <c r="B40" t="s">
        <v>268</v>
      </c>
    </row>
    <row r="41" spans="1:2">
      <c r="A41"/>
      <c r="B41" t="s">
        <v>96</v>
      </c>
    </row>
    <row r="42" spans="1:2">
      <c r="A42"/>
      <c r="B42" t="s">
        <v>196</v>
      </c>
    </row>
    <row r="43" spans="1:2">
      <c r="A43"/>
      <c r="B43" t="s">
        <v>98</v>
      </c>
    </row>
    <row r="44" spans="1:2">
      <c r="A44"/>
      <c r="B44" t="s">
        <v>158</v>
      </c>
    </row>
    <row r="45" spans="1:2">
      <c r="A45"/>
      <c r="B45" t="s">
        <v>125</v>
      </c>
    </row>
    <row r="46" spans="1:2">
      <c r="A46"/>
      <c r="B46" t="s">
        <v>133</v>
      </c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  <row r="326" spans="1:2">
      <c r="A326"/>
      <c r="B326"/>
    </row>
    <row r="327" spans="1:2">
      <c r="A327"/>
      <c r="B327"/>
    </row>
    <row r="328" spans="1:2">
      <c r="A328"/>
      <c r="B328"/>
    </row>
    <row r="329" spans="1:2">
      <c r="A329"/>
      <c r="B329"/>
    </row>
    <row r="330" spans="1:2">
      <c r="A330"/>
      <c r="B330"/>
    </row>
    <row r="331" spans="1:2">
      <c r="A331"/>
      <c r="B331"/>
    </row>
    <row r="332" spans="1:2">
      <c r="A332"/>
      <c r="B332"/>
    </row>
    <row r="333" spans="1:2">
      <c r="A333"/>
      <c r="B333"/>
    </row>
    <row r="334" spans="1:2">
      <c r="A334"/>
      <c r="B334"/>
    </row>
    <row r="335" spans="1:2">
      <c r="A335"/>
      <c r="B335"/>
    </row>
    <row r="336" spans="1:2">
      <c r="A336"/>
      <c r="B336"/>
    </row>
    <row r="337" spans="1:2">
      <c r="A337"/>
      <c r="B337"/>
    </row>
    <row r="338" spans="1:2">
      <c r="A338"/>
      <c r="B338"/>
    </row>
    <row r="339" spans="1:2">
      <c r="A339"/>
      <c r="B339"/>
    </row>
    <row r="340" spans="1:2">
      <c r="A340"/>
      <c r="B340"/>
    </row>
    <row r="341" spans="1:2">
      <c r="A341"/>
      <c r="B341"/>
    </row>
    <row r="342" spans="1:2">
      <c r="A342"/>
      <c r="B342"/>
    </row>
    <row r="343" spans="1:2">
      <c r="A343"/>
      <c r="B343"/>
    </row>
  </sheetData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odCheckCyan">
    <tabColor indexed="47"/>
  </sheetPr>
  <dimension ref="A1:A536"/>
  <sheetViews>
    <sheetView showGridLines="0" zoomScaleNormal="100" workbookViewId="0"/>
  </sheetViews>
  <sheetFormatPr defaultRowHeight="12.75"/>
  <cols>
    <col min="1" max="16384" width="9.140625" style="163"/>
  </cols>
  <sheetData>
    <row r="1" spans="1:1">
      <c r="A1" s="618">
        <f>IF(Дифференциация!$E$22="",1,0)</f>
        <v>0</v>
      </c>
    </row>
    <row r="2" spans="1:1">
      <c r="A2" s="618">
        <f>IF(Дифференциация!$F$22="",1,0)</f>
        <v>0</v>
      </c>
    </row>
    <row r="3" spans="1:1">
      <c r="A3" s="618">
        <f>IF(Дифференциация!$J$22="",1,0)</f>
        <v>0</v>
      </c>
    </row>
    <row r="4" spans="1:1">
      <c r="A4" s="618">
        <f>IF('Форма 4.9'!$F$10="",1,0)</f>
        <v>1</v>
      </c>
    </row>
    <row r="5" spans="1:1">
      <c r="A5" s="618">
        <f>IF('Форма 4.9'!$G$10="",1,0)</f>
        <v>1</v>
      </c>
    </row>
    <row r="6" spans="1:1">
      <c r="A6" s="618">
        <f>IF('Форма 4.9'!$F$11="",1,0)</f>
        <v>1</v>
      </c>
    </row>
    <row r="7" spans="1:1">
      <c r="A7" s="618">
        <f>IF('Форма 4.9'!$G$11="",1,0)</f>
        <v>1</v>
      </c>
    </row>
    <row r="8" spans="1:1">
      <c r="A8" s="618">
        <f>IF('Форма 4.9'!$F$12="",1,0)</f>
        <v>1</v>
      </c>
    </row>
    <row r="9" spans="1:1">
      <c r="A9" s="618">
        <f>IF('Форма 4.9'!$G$12="",1,0)</f>
        <v>1</v>
      </c>
    </row>
    <row r="10" spans="1:1">
      <c r="A10" s="618">
        <f>IF('Форма 4.9'!$F$13="",1,0)</f>
        <v>1</v>
      </c>
    </row>
    <row r="11" spans="1:1">
      <c r="A11" s="618">
        <f>IF('Форма 4.9'!$G$13="",1,0)</f>
        <v>1</v>
      </c>
    </row>
    <row r="12" spans="1:1">
      <c r="A12" s="618">
        <f>IF('Форма 1.0.2'!$E$12="",1,0)</f>
        <v>1</v>
      </c>
    </row>
    <row r="13" spans="1:1">
      <c r="A13" s="618">
        <f>IF('Форма 1.0.2'!$F$12="",1,0)</f>
        <v>1</v>
      </c>
    </row>
    <row r="14" spans="1:1">
      <c r="A14" s="618">
        <f>IF('Форма 1.0.2'!$G$12="",1,0)</f>
        <v>1</v>
      </c>
    </row>
    <row r="15" spans="1:1">
      <c r="A15" s="618">
        <f>IF('Форма 1.0.2'!$H$12="",1,0)</f>
        <v>1</v>
      </c>
    </row>
    <row r="16" spans="1:1">
      <c r="A16" s="618">
        <f>IF('Форма 1.0.2'!$I$12="",1,0)</f>
        <v>1</v>
      </c>
    </row>
    <row r="17" spans="1:1">
      <c r="A17" s="618">
        <f>IF('Форма 1.0.2'!$J$12="",1,0)</f>
        <v>1</v>
      </c>
    </row>
    <row r="18" spans="1:1">
      <c r="A18" s="618">
        <f>IF('Сведения об изменении'!$E$13="",1,0)</f>
        <v>1</v>
      </c>
    </row>
    <row r="19" spans="1:1">
      <c r="A19" s="618">
        <f>IF(Территории!$E$12="",1,0)</f>
        <v>0</v>
      </c>
    </row>
    <row r="20" spans="1:1">
      <c r="A20" s="618">
        <f>IF(Дифференциация!$E$25="",1,0)</f>
        <v>0</v>
      </c>
    </row>
    <row r="21" spans="1:1">
      <c r="A21" s="618">
        <f>IF(Дифференциация!$F$25="",1,0)</f>
        <v>0</v>
      </c>
    </row>
    <row r="22" spans="1:1">
      <c r="A22" s="618">
        <f>IF(Дифференциация!$J$25="",1,0)</f>
        <v>0</v>
      </c>
    </row>
    <row r="23" spans="1:1">
      <c r="A23" s="618">
        <f>IF(Дифференциация!$E$28="",1,0)</f>
        <v>0</v>
      </c>
    </row>
    <row r="24" spans="1:1">
      <c r="A24" s="618">
        <f>IF(Дифференциация!$F$28="",1,0)</f>
        <v>0</v>
      </c>
    </row>
    <row r="25" spans="1:1">
      <c r="A25" s="618">
        <f>IF(Дифференциация!$J$28="",1,0)</f>
        <v>0</v>
      </c>
    </row>
    <row r="26" spans="1:1">
      <c r="A26" s="618">
        <f>IF('Форма 4.3.1'!$G$29="",1,0)</f>
        <v>0</v>
      </c>
    </row>
    <row r="27" spans="1:1">
      <c r="A27" s="618">
        <f>IF('Форма 4.3.1'!$H$29="",1,0)</f>
        <v>0</v>
      </c>
    </row>
    <row r="28" spans="1:1">
      <c r="A28" s="618">
        <f>IF('Форма 4.3.1'!$I$29="",1,0)</f>
        <v>0</v>
      </c>
    </row>
    <row r="29" spans="1:1">
      <c r="A29" s="618">
        <f>IF('Форма 4.3.1'!$G$31="",1,0)</f>
        <v>0</v>
      </c>
    </row>
    <row r="30" spans="1:1">
      <c r="A30" s="618">
        <f>IF('Форма 4.3.1'!$H$31="",1,0)</f>
        <v>0</v>
      </c>
    </row>
    <row r="31" spans="1:1">
      <c r="A31" s="618">
        <f>IF('Форма 4.3.1'!$I$31="",1,0)</f>
        <v>0</v>
      </c>
    </row>
    <row r="32" spans="1:1">
      <c r="A32" s="618">
        <f>IF('Форма 4.3.1'!$G$45="",1,0)</f>
        <v>0</v>
      </c>
    </row>
    <row r="33" spans="1:1">
      <c r="A33" s="618">
        <f>IF('Форма 4.3.1'!$H$45="",1,0)</f>
        <v>0</v>
      </c>
    </row>
    <row r="34" spans="1:1">
      <c r="A34" s="618">
        <f>IF('Форма 4.3.1'!$I$45="",1,0)</f>
        <v>0</v>
      </c>
    </row>
    <row r="35" spans="1:1">
      <c r="A35" s="618">
        <f>IF('Форма 4.3.1'!$G$46="",1,0)</f>
        <v>0</v>
      </c>
    </row>
    <row r="36" spans="1:1">
      <c r="A36" s="618">
        <f>IF('Форма 4.3.1'!$H$46="",1,0)</f>
        <v>0</v>
      </c>
    </row>
    <row r="37" spans="1:1">
      <c r="A37" s="618">
        <f>IF('Форма 4.3.1'!$I$46="",1,0)</f>
        <v>0</v>
      </c>
    </row>
    <row r="38" spans="1:1">
      <c r="A38" s="618">
        <f>IF('Форма 4.3.1'!$G$47="",1,0)</f>
        <v>0</v>
      </c>
    </row>
    <row r="39" spans="1:1">
      <c r="A39" s="618">
        <f>IF('Форма 4.3.1'!$H$47="",1,0)</f>
        <v>0</v>
      </c>
    </row>
    <row r="40" spans="1:1">
      <c r="A40" s="618">
        <f>IF('Форма 4.3.1'!$I$47="",1,0)</f>
        <v>0</v>
      </c>
    </row>
    <row r="41" spans="1:1">
      <c r="A41" s="618">
        <f>IF('Форма 4.3.1'!$G$48="",1,0)</f>
        <v>0</v>
      </c>
    </row>
    <row r="42" spans="1:1">
      <c r="A42" s="618">
        <f>IF('Форма 4.3.1'!$H$48="",1,0)</f>
        <v>0</v>
      </c>
    </row>
    <row r="43" spans="1:1">
      <c r="A43" s="618">
        <f>IF('Форма 4.3.1'!$I$48="",1,0)</f>
        <v>0</v>
      </c>
    </row>
    <row r="44" spans="1:1">
      <c r="A44" s="618">
        <f>IF('Форма 4.3.1'!$G$49="",1,0)</f>
        <v>0</v>
      </c>
    </row>
    <row r="45" spans="1:1">
      <c r="A45" s="618">
        <f>IF('Форма 4.3.1'!$H$49="",1,0)</f>
        <v>0</v>
      </c>
    </row>
    <row r="46" spans="1:1">
      <c r="A46" s="618">
        <f>IF('Форма 4.3.1'!$I$49="",1,0)</f>
        <v>0</v>
      </c>
    </row>
    <row r="47" spans="1:1">
      <c r="A47" s="618">
        <f>IF('Форма 4.3.1'!$G$50="",1,0)</f>
        <v>0</v>
      </c>
    </row>
    <row r="48" spans="1:1">
      <c r="A48" s="618">
        <f>IF('Форма 4.3.1'!$H$50="",1,0)</f>
        <v>0</v>
      </c>
    </row>
    <row r="49" spans="1:1">
      <c r="A49" s="618">
        <f>IF('Форма 4.3.1'!$I$50="",1,0)</f>
        <v>0</v>
      </c>
    </row>
    <row r="50" spans="1:1">
      <c r="A50" s="618">
        <f>IF('Форма 4.3.1'!$G$51="",1,0)</f>
        <v>0</v>
      </c>
    </row>
    <row r="51" spans="1:1">
      <c r="A51" s="618">
        <f>IF('Форма 4.3.1'!$H$51="",1,0)</f>
        <v>0</v>
      </c>
    </row>
    <row r="52" spans="1:1">
      <c r="A52" s="618">
        <f>IF('Форма 4.3.1'!$I$51="",1,0)</f>
        <v>0</v>
      </c>
    </row>
    <row r="53" spans="1:1">
      <c r="A53" s="618">
        <f>IF('Форма 4.3.1'!$G$52="",1,0)</f>
        <v>0</v>
      </c>
    </row>
    <row r="54" spans="1:1">
      <c r="A54" s="618">
        <f>IF('Форма 4.3.1'!$H$52="",1,0)</f>
        <v>0</v>
      </c>
    </row>
    <row r="55" spans="1:1">
      <c r="A55" s="618">
        <f>IF('Форма 4.3.1'!$I$52="",1,0)</f>
        <v>0</v>
      </c>
    </row>
    <row r="56" spans="1:1">
      <c r="A56" s="618">
        <f>IF('Форма 4.3.1'!$G$53="",1,0)</f>
        <v>0</v>
      </c>
    </row>
    <row r="57" spans="1:1">
      <c r="A57" s="618">
        <f>IF('Форма 4.3.1'!$H$53="",1,0)</f>
        <v>0</v>
      </c>
    </row>
    <row r="58" spans="1:1">
      <c r="A58" s="618">
        <f>IF('Форма 4.3.1'!$I$53="",1,0)</f>
        <v>0</v>
      </c>
    </row>
    <row r="59" spans="1:1">
      <c r="A59" s="618">
        <f>IF('Форма 4.3.1'!$G$54="",1,0)</f>
        <v>0</v>
      </c>
    </row>
    <row r="60" spans="1:1">
      <c r="A60" s="618">
        <f>IF('Форма 4.3.1'!$H$54="",1,0)</f>
        <v>0</v>
      </c>
    </row>
    <row r="61" spans="1:1">
      <c r="A61" s="618">
        <f>IF('Форма 4.3.1'!$I$54="",1,0)</f>
        <v>0</v>
      </c>
    </row>
    <row r="62" spans="1:1">
      <c r="A62" s="618">
        <f>IF('Форма 4.3.1'!$G$55="",1,0)</f>
        <v>0</v>
      </c>
    </row>
    <row r="63" spans="1:1">
      <c r="A63" s="618">
        <f>IF('Форма 4.3.1'!$H$55="",1,0)</f>
        <v>0</v>
      </c>
    </row>
    <row r="64" spans="1:1">
      <c r="A64" s="618">
        <f>IF('Форма 4.3.1'!$I$55="",1,0)</f>
        <v>0</v>
      </c>
    </row>
    <row r="65" spans="1:1">
      <c r="A65" s="618">
        <f>IF('Форма 4.3.1'!$G$56="",1,0)</f>
        <v>0</v>
      </c>
    </row>
    <row r="66" spans="1:1">
      <c r="A66" s="618">
        <f>IF('Форма 4.3.1'!$H$56="",1,0)</f>
        <v>0</v>
      </c>
    </row>
    <row r="67" spans="1:1">
      <c r="A67" s="618">
        <f>IF('Форма 4.3.1'!$I$56="",1,0)</f>
        <v>0</v>
      </c>
    </row>
    <row r="68" spans="1:1">
      <c r="A68" s="618">
        <f>IF('Форма 4.3.1'!$G$57="",1,0)</f>
        <v>0</v>
      </c>
    </row>
    <row r="69" spans="1:1">
      <c r="A69" s="618">
        <f>IF('Форма 4.3.1'!$H$57="",1,0)</f>
        <v>0</v>
      </c>
    </row>
    <row r="70" spans="1:1">
      <c r="A70" s="618">
        <f>IF('Форма 4.3.1'!$I$57="",1,0)</f>
        <v>0</v>
      </c>
    </row>
    <row r="71" spans="1:1">
      <c r="A71" s="618">
        <f>IF('Форма 4.3.1'!$G$58="",1,0)</f>
        <v>0</v>
      </c>
    </row>
    <row r="72" spans="1:1">
      <c r="A72" s="618">
        <f>IF('Форма 4.3.1'!$H$58="",1,0)</f>
        <v>0</v>
      </c>
    </row>
    <row r="73" spans="1:1">
      <c r="A73" s="618">
        <f>IF('Форма 4.3.1'!$I$58="",1,0)</f>
        <v>0</v>
      </c>
    </row>
    <row r="74" spans="1:1">
      <c r="A74" s="618">
        <f>IF('Форма 4.3.1'!$G$59="",1,0)</f>
        <v>0</v>
      </c>
    </row>
    <row r="75" spans="1:1">
      <c r="A75" s="618">
        <f>IF('Форма 4.3.1'!$H$59="",1,0)</f>
        <v>0</v>
      </c>
    </row>
    <row r="76" spans="1:1">
      <c r="A76" s="618">
        <f>IF('Форма 4.3.1'!$I$59="",1,0)</f>
        <v>0</v>
      </c>
    </row>
    <row r="77" spans="1:1">
      <c r="A77" s="618">
        <f>IF('Форма 4.3.1'!$G$60="",1,0)</f>
        <v>0</v>
      </c>
    </row>
    <row r="78" spans="1:1">
      <c r="A78" s="618">
        <f>IF('Форма 4.3.1'!$H$60="",1,0)</f>
        <v>0</v>
      </c>
    </row>
    <row r="79" spans="1:1">
      <c r="A79" s="618">
        <f>IF('Форма 4.3.1'!$I$60="",1,0)</f>
        <v>0</v>
      </c>
    </row>
    <row r="80" spans="1:1">
      <c r="A80" s="618">
        <f>IF('Форма 4.3.1'!$G$61="",1,0)</f>
        <v>0</v>
      </c>
    </row>
    <row r="81" spans="1:1">
      <c r="A81" s="618">
        <f>IF('Форма 4.3.1'!$H$61="",1,0)</f>
        <v>0</v>
      </c>
    </row>
    <row r="82" spans="1:1">
      <c r="A82" s="618">
        <f>IF('Форма 4.3.1'!$I$61="",1,0)</f>
        <v>0</v>
      </c>
    </row>
    <row r="83" spans="1:1">
      <c r="A83" s="618">
        <f>IF('Форма 4.3.1'!$G$62="",1,0)</f>
        <v>0</v>
      </c>
    </row>
    <row r="84" spans="1:1">
      <c r="A84" s="618">
        <f>IF('Форма 4.3.1'!$H$62="",1,0)</f>
        <v>0</v>
      </c>
    </row>
    <row r="85" spans="1:1">
      <c r="A85" s="618">
        <f>IF('Форма 4.3.1'!$I$62="",1,0)</f>
        <v>0</v>
      </c>
    </row>
    <row r="86" spans="1:1">
      <c r="A86" s="618">
        <f>IF('Форма 4.3.1'!$G$89="",1,0)</f>
        <v>0</v>
      </c>
    </row>
    <row r="87" spans="1:1">
      <c r="A87" s="618">
        <f>IF('Форма 4.3.1'!$H$89="",1,0)</f>
        <v>0</v>
      </c>
    </row>
    <row r="88" spans="1:1">
      <c r="A88" s="618">
        <f>IF('Форма 4.3.1'!$I$89="",1,0)</f>
        <v>0</v>
      </c>
    </row>
    <row r="89" spans="1:1">
      <c r="A89" s="618">
        <f>IF('Форма 4.3.1'!$G$90="",1,0)</f>
        <v>0</v>
      </c>
    </row>
    <row r="90" spans="1:1">
      <c r="A90" s="618">
        <f>IF('Форма 4.3.1'!$H$90="",1,0)</f>
        <v>0</v>
      </c>
    </row>
    <row r="91" spans="1:1">
      <c r="A91" s="618">
        <f>IF('Форма 4.3.1'!$I$90="",1,0)</f>
        <v>0</v>
      </c>
    </row>
    <row r="92" spans="1:1">
      <c r="A92" s="618">
        <f>IF('Форма 4.3.1'!$G$91="",1,0)</f>
        <v>0</v>
      </c>
    </row>
    <row r="93" spans="1:1">
      <c r="A93" s="618">
        <f>IF('Форма 4.3.1'!$H$91="",1,0)</f>
        <v>0</v>
      </c>
    </row>
    <row r="94" spans="1:1">
      <c r="A94" s="618">
        <f>IF('Форма 4.3.1'!$I$91="",1,0)</f>
        <v>0</v>
      </c>
    </row>
    <row r="95" spans="1:1">
      <c r="A95" s="618">
        <f>IF('Форма 4.3.1'!$G$92="",1,0)</f>
        <v>0</v>
      </c>
    </row>
    <row r="96" spans="1:1">
      <c r="A96" s="618">
        <f>IF('Форма 4.3.1'!$H$92="",1,0)</f>
        <v>0</v>
      </c>
    </row>
    <row r="97" spans="1:1">
      <c r="A97" s="618">
        <f>IF('Форма 4.3.1'!$I$92="",1,0)</f>
        <v>0</v>
      </c>
    </row>
    <row r="98" spans="1:1">
      <c r="A98" s="618">
        <f>IF('Форма 4.3.1'!$G$93="",1,0)</f>
        <v>0</v>
      </c>
    </row>
    <row r="99" spans="1:1">
      <c r="A99" s="618">
        <f>IF('Форма 4.3.1'!$H$93="",1,0)</f>
        <v>0</v>
      </c>
    </row>
    <row r="100" spans="1:1">
      <c r="A100" s="618">
        <f>IF('Форма 4.3.1'!$I$93="",1,0)</f>
        <v>0</v>
      </c>
    </row>
    <row r="101" spans="1:1">
      <c r="A101" s="618">
        <f>IF('Форма 4.3.1'!$G$94="",1,0)</f>
        <v>0</v>
      </c>
    </row>
    <row r="102" spans="1:1">
      <c r="A102" s="618">
        <f>IF('Форма 4.3.1'!$H$94="",1,0)</f>
        <v>0</v>
      </c>
    </row>
    <row r="103" spans="1:1">
      <c r="A103" s="618">
        <f>IF('Форма 4.3.1'!$I$94="",1,0)</f>
        <v>0</v>
      </c>
    </row>
    <row r="104" spans="1:1">
      <c r="A104" s="618">
        <f>IF('Форма 4.3.1'!$G$95="",1,0)</f>
        <v>0</v>
      </c>
    </row>
    <row r="105" spans="1:1">
      <c r="A105" s="618">
        <f>IF('Форма 4.3.1'!$H$95="",1,0)</f>
        <v>0</v>
      </c>
    </row>
    <row r="106" spans="1:1">
      <c r="A106" s="618">
        <f>IF('Форма 4.3.1'!$I$95="",1,0)</f>
        <v>0</v>
      </c>
    </row>
    <row r="107" spans="1:1">
      <c r="A107" s="618">
        <f>IF('Форма 4.3.1'!$G$96="",1,0)</f>
        <v>0</v>
      </c>
    </row>
    <row r="108" spans="1:1">
      <c r="A108" s="618">
        <f>IF('Форма 4.3.1'!$H$96="",1,0)</f>
        <v>0</v>
      </c>
    </row>
    <row r="109" spans="1:1">
      <c r="A109" s="618">
        <f>IF('Форма 4.3.1'!$I$96="",1,0)</f>
        <v>0</v>
      </c>
    </row>
    <row r="110" spans="1:1">
      <c r="A110" s="618">
        <f>IF('Форма 4.3.1'!$G$97="",1,0)</f>
        <v>0</v>
      </c>
    </row>
    <row r="111" spans="1:1">
      <c r="A111" s="618">
        <f>IF('Форма 4.3.1'!$H$97="",1,0)</f>
        <v>0</v>
      </c>
    </row>
    <row r="112" spans="1:1">
      <c r="A112" s="618">
        <f>IF('Форма 4.3.1'!$I$97="",1,0)</f>
        <v>0</v>
      </c>
    </row>
    <row r="113" spans="1:1">
      <c r="A113" s="618">
        <f>IF('Форма 4.3.1'!$G$98="",1,0)</f>
        <v>0</v>
      </c>
    </row>
    <row r="114" spans="1:1">
      <c r="A114" s="618">
        <f>IF('Форма 4.3.1'!$H$98="",1,0)</f>
        <v>0</v>
      </c>
    </row>
    <row r="115" spans="1:1">
      <c r="A115" s="618">
        <f>IF('Форма 4.3.1'!$I$98="",1,0)</f>
        <v>0</v>
      </c>
    </row>
    <row r="116" spans="1:1">
      <c r="A116" s="618">
        <f>IF('Форма 4.3.1'!$G$106="",1,0)</f>
        <v>0</v>
      </c>
    </row>
    <row r="117" spans="1:1">
      <c r="A117" s="618">
        <f>IF('Форма 4.3.1'!$H$106="",1,0)</f>
        <v>0</v>
      </c>
    </row>
    <row r="118" spans="1:1">
      <c r="A118" s="618">
        <f>IF('Форма 4.3.1'!$I$106="",1,0)</f>
        <v>0</v>
      </c>
    </row>
    <row r="119" spans="1:1">
      <c r="A119" s="618">
        <f>IF('Форма 4.3.1'!$G$107="",1,0)</f>
        <v>0</v>
      </c>
    </row>
    <row r="120" spans="1:1">
      <c r="A120" s="618">
        <f>IF('Форма 4.3.1'!$H$107="",1,0)</f>
        <v>0</v>
      </c>
    </row>
    <row r="121" spans="1:1">
      <c r="A121" s="618">
        <f>IF('Форма 4.3.1'!$I$107="",1,0)</f>
        <v>0</v>
      </c>
    </row>
    <row r="122" spans="1:1">
      <c r="A122" s="618">
        <f>IF('Форма 4.3.1'!$G$109="",1,0)</f>
        <v>0</v>
      </c>
    </row>
    <row r="123" spans="1:1">
      <c r="A123" s="618">
        <f>IF('Форма 4.3.1'!$H$109="",1,0)</f>
        <v>0</v>
      </c>
    </row>
    <row r="124" spans="1:1">
      <c r="A124" s="618">
        <f>IF('Форма 4.3.1'!$I$109="",1,0)</f>
        <v>0</v>
      </c>
    </row>
    <row r="125" spans="1:1">
      <c r="A125" s="618">
        <f>IF('Форма 4.3.1'!$G$110="",1,0)</f>
        <v>0</v>
      </c>
    </row>
    <row r="126" spans="1:1">
      <c r="A126" s="618">
        <f>IF('Форма 4.3.1'!$H$110="",1,0)</f>
        <v>0</v>
      </c>
    </row>
    <row r="127" spans="1:1">
      <c r="A127" s="618">
        <f>IF('Форма 4.3.1'!$I$110="",1,0)</f>
        <v>0</v>
      </c>
    </row>
    <row r="128" spans="1:1">
      <c r="A128" s="618">
        <f>IF('Форма 4.3.1'!$G$111="",1,0)</f>
        <v>0</v>
      </c>
    </row>
    <row r="129" spans="1:1">
      <c r="A129" s="618">
        <f>IF('Форма 4.3.1'!$H$111="",1,0)</f>
        <v>0</v>
      </c>
    </row>
    <row r="130" spans="1:1">
      <c r="A130" s="618">
        <f>IF('Форма 4.3.1'!$I$111="",1,0)</f>
        <v>0</v>
      </c>
    </row>
    <row r="131" spans="1:1">
      <c r="A131" s="618">
        <f>IF('Форма 4.3.1'!$G$112="",1,0)</f>
        <v>0</v>
      </c>
    </row>
    <row r="132" spans="1:1">
      <c r="A132" s="618">
        <f>IF('Форма 4.3.1'!$H$112="",1,0)</f>
        <v>0</v>
      </c>
    </row>
    <row r="133" spans="1:1">
      <c r="A133" s="618">
        <f>IF('Форма 4.3.1'!$I$112="",1,0)</f>
        <v>0</v>
      </c>
    </row>
    <row r="134" spans="1:1">
      <c r="A134" s="618">
        <f>IF('Форма 4.3.1'!$G$113="",1,0)</f>
        <v>0</v>
      </c>
    </row>
    <row r="135" spans="1:1">
      <c r="A135" s="618">
        <f>IF('Форма 4.3.1'!$H$113="",1,0)</f>
        <v>0</v>
      </c>
    </row>
    <row r="136" spans="1:1">
      <c r="A136" s="618">
        <f>IF('Форма 4.3.1'!$I$113="",1,0)</f>
        <v>0</v>
      </c>
    </row>
    <row r="137" spans="1:1">
      <c r="A137" s="618">
        <f>IF('Форма 4.3.1'!$G$114="",1,0)</f>
        <v>0</v>
      </c>
    </row>
    <row r="138" spans="1:1">
      <c r="A138" s="618">
        <f>IF('Форма 4.3.1'!$H$114="",1,0)</f>
        <v>0</v>
      </c>
    </row>
    <row r="139" spans="1:1">
      <c r="A139" s="618">
        <f>IF('Форма 4.3.1'!$I$114="",1,0)</f>
        <v>0</v>
      </c>
    </row>
    <row r="140" spans="1:1">
      <c r="A140" s="618">
        <f>IF('Форма 4.3.1'!$G$115="",1,0)</f>
        <v>0</v>
      </c>
    </row>
    <row r="141" spans="1:1">
      <c r="A141" s="618">
        <f>IF('Форма 4.3.1'!$H$115="",1,0)</f>
        <v>0</v>
      </c>
    </row>
    <row r="142" spans="1:1">
      <c r="A142" s="618">
        <f>IF('Форма 4.3.1'!$I$115="",1,0)</f>
        <v>0</v>
      </c>
    </row>
    <row r="143" spans="1:1">
      <c r="A143" s="618">
        <f>IF('Форма 4.3.1'!$G$116="",1,0)</f>
        <v>0</v>
      </c>
    </row>
    <row r="144" spans="1:1">
      <c r="A144" s="618">
        <f>IF('Форма 4.3.1'!$H$116="",1,0)</f>
        <v>0</v>
      </c>
    </row>
    <row r="145" spans="1:1">
      <c r="A145" s="618">
        <f>IF('Форма 4.3.1'!$I$116="",1,0)</f>
        <v>0</v>
      </c>
    </row>
    <row r="146" spans="1:1">
      <c r="A146" s="618">
        <f>IF('Форма 4.3.1'!$G$117="",1,0)</f>
        <v>0</v>
      </c>
    </row>
    <row r="147" spans="1:1">
      <c r="A147" s="618">
        <f>IF('Форма 4.3.1'!$H$117="",1,0)</f>
        <v>0</v>
      </c>
    </row>
    <row r="148" spans="1:1">
      <c r="A148" s="618">
        <f>IF('Форма 4.3.1'!$I$117="",1,0)</f>
        <v>0</v>
      </c>
    </row>
    <row r="149" spans="1:1">
      <c r="A149" s="618">
        <f>IF('Форма 4.3.1'!$G$118="",1,0)</f>
        <v>0</v>
      </c>
    </row>
    <row r="150" spans="1:1">
      <c r="A150" s="618">
        <f>IF('Форма 4.3.1'!$H$118="",1,0)</f>
        <v>0</v>
      </c>
    </row>
    <row r="151" spans="1:1">
      <c r="A151" s="618">
        <f>IF('Форма 4.3.1'!$I$118="",1,0)</f>
        <v>0</v>
      </c>
    </row>
    <row r="152" spans="1:1">
      <c r="A152" s="618">
        <f>IF('Форма 4.3.1'!$G$126="",1,0)</f>
        <v>0</v>
      </c>
    </row>
    <row r="153" spans="1:1">
      <c r="A153" s="618">
        <f>IF('Форма 4.3.1'!$H$126="",1,0)</f>
        <v>0</v>
      </c>
    </row>
    <row r="154" spans="1:1">
      <c r="A154" s="618">
        <f>IF('Форма 4.3.1'!$I$126="",1,0)</f>
        <v>0</v>
      </c>
    </row>
    <row r="155" spans="1:1">
      <c r="A155" s="618">
        <f>IF('Форма 4.3.1'!$G$129="",1,0)</f>
        <v>0</v>
      </c>
    </row>
    <row r="156" spans="1:1">
      <c r="A156" s="618">
        <f>IF('Форма 4.3.1'!$H$129="",1,0)</f>
        <v>0</v>
      </c>
    </row>
    <row r="157" spans="1:1">
      <c r="A157" s="618">
        <f>IF('Форма 4.3.1'!$I$129="",1,0)</f>
        <v>0</v>
      </c>
    </row>
    <row r="158" spans="1:1">
      <c r="A158" s="618">
        <f>IF('Форма 4.3.1'!$G$137="",1,0)</f>
        <v>0</v>
      </c>
    </row>
    <row r="159" spans="1:1">
      <c r="A159" s="618">
        <f>IF('Форма 4.3.1'!$H$137="",1,0)</f>
        <v>0</v>
      </c>
    </row>
    <row r="160" spans="1:1">
      <c r="A160" s="618">
        <f>IF('Форма 4.3.1'!$I$137="",1,0)</f>
        <v>0</v>
      </c>
    </row>
    <row r="161" spans="1:1">
      <c r="A161" s="618">
        <f>IF('Форма 4.3.1'!$G$138="",1,0)</f>
        <v>0</v>
      </c>
    </row>
    <row r="162" spans="1:1">
      <c r="A162" s="618">
        <f>IF('Форма 4.3.1'!$H$138="",1,0)</f>
        <v>0</v>
      </c>
    </row>
    <row r="163" spans="1:1">
      <c r="A163" s="618">
        <f>IF('Форма 4.3.1'!$I$138="",1,0)</f>
        <v>0</v>
      </c>
    </row>
    <row r="164" spans="1:1">
      <c r="A164" s="618">
        <f>IF('Форма 4.4'!$I$11="",1,0)</f>
        <v>0</v>
      </c>
    </row>
    <row r="165" spans="1:1">
      <c r="A165" s="618">
        <f>IF('Форма 4.4'!$K$11="",1,0)</f>
        <v>0</v>
      </c>
    </row>
    <row r="166" spans="1:1">
      <c r="A166" s="618">
        <f>IF('Форма 4.4'!$G$12="",1,0)</f>
        <v>0</v>
      </c>
    </row>
    <row r="167" spans="1:1">
      <c r="A167" s="618">
        <f>IF('Форма 4.4'!$I$12="",1,0)</f>
        <v>0</v>
      </c>
    </row>
    <row r="168" spans="1:1">
      <c r="A168" s="618">
        <f>IF('Форма 4.4'!$K$12="",1,0)</f>
        <v>0</v>
      </c>
    </row>
    <row r="169" spans="1:1">
      <c r="A169" s="618">
        <f>IF('Форма 4.4'!$G$13="",1,0)</f>
        <v>0</v>
      </c>
    </row>
    <row r="170" spans="1:1">
      <c r="A170" s="618">
        <f>IF('Форма 4.4'!$I$13="",1,0)</f>
        <v>0</v>
      </c>
    </row>
    <row r="171" spans="1:1">
      <c r="A171" s="618">
        <f>IF('Форма 4.4'!$K$13="",1,0)</f>
        <v>0</v>
      </c>
    </row>
    <row r="172" spans="1:1">
      <c r="A172" s="618">
        <f>IF('Форма 4.4'!$G$18="",1,0)</f>
        <v>0</v>
      </c>
    </row>
    <row r="173" spans="1:1">
      <c r="A173" s="618">
        <f>IF('Форма 4.4'!$I$18="",1,0)</f>
        <v>0</v>
      </c>
    </row>
    <row r="174" spans="1:1">
      <c r="A174" s="618">
        <f>IF('Форма 4.4'!$K$18="",1,0)</f>
        <v>0</v>
      </c>
    </row>
    <row r="175" spans="1:1">
      <c r="A175" s="618">
        <f>IF('Форма 4.4'!$G$19="",1,0)</f>
        <v>0</v>
      </c>
    </row>
    <row r="176" spans="1:1">
      <c r="A176" s="618">
        <f>IF('Форма 4.4'!$I$19="",1,0)</f>
        <v>0</v>
      </c>
    </row>
    <row r="177" spans="1:1">
      <c r="A177" s="618">
        <f>IF('Форма 4.4'!$K$19="",1,0)</f>
        <v>0</v>
      </c>
    </row>
    <row r="178" spans="1:1">
      <c r="A178" s="618">
        <f>IF('Форма 4.4'!$G$11="",1,0)</f>
        <v>0</v>
      </c>
    </row>
    <row r="179" spans="1:1">
      <c r="A179" s="618">
        <f>IF('Форма 4.5'!$I$12="",1,0)</f>
        <v>0</v>
      </c>
    </row>
    <row r="180" spans="1:1">
      <c r="A180" s="618">
        <f>IF('Форма 4.5'!$I$15="",1,0)</f>
        <v>0</v>
      </c>
    </row>
    <row r="181" spans="1:1">
      <c r="A181" s="618">
        <f>IF('Форма 4.5'!$I$16="",1,0)</f>
        <v>0</v>
      </c>
    </row>
    <row r="182" spans="1:1">
      <c r="A182" s="618">
        <f>IF('Форма 4.5'!$G$23="",1,0)</f>
        <v>0</v>
      </c>
    </row>
    <row r="183" spans="1:1">
      <c r="A183" s="618">
        <f>IF('Форма 4.5'!$G$24="",1,0)</f>
        <v>0</v>
      </c>
    </row>
    <row r="184" spans="1:1">
      <c r="A184" s="618">
        <f>IF('Форма 4.5'!$I$24="",1,0)</f>
        <v>0</v>
      </c>
    </row>
    <row r="185" spans="1:1">
      <c r="A185" s="618">
        <f>IF('Форма 4.5'!$G$104="",1,0)</f>
        <v>0</v>
      </c>
    </row>
    <row r="186" spans="1:1">
      <c r="A186" s="618">
        <f>IF('Форма 4.5'!$I$105="",1,0)</f>
        <v>0</v>
      </c>
    </row>
    <row r="187" spans="1:1">
      <c r="A187" s="618">
        <f>IF('Форма 4.5'!$I$106="",1,0)</f>
        <v>0</v>
      </c>
    </row>
    <row r="188" spans="1:1">
      <c r="A188" s="618">
        <f>IF('Форма 4.5'!$I$107="",1,0)</f>
        <v>0</v>
      </c>
    </row>
    <row r="189" spans="1:1">
      <c r="A189" s="618">
        <f>IF('Форма 4.5'!$I$108="",1,0)</f>
        <v>0</v>
      </c>
    </row>
    <row r="190" spans="1:1">
      <c r="A190" s="618">
        <f>IF('Форма 4.5'!$I$11="",1,0)</f>
        <v>0</v>
      </c>
    </row>
    <row r="191" spans="1:1">
      <c r="A191" s="618">
        <f>IF('Форма 4.5'!$I$14="",1,0)</f>
        <v>0</v>
      </c>
    </row>
    <row r="192" spans="1:1">
      <c r="A192" s="618">
        <f>IF('Форма 4.3.1'!$E$38="",1,0)</f>
        <v>0</v>
      </c>
    </row>
    <row r="193" spans="1:1">
      <c r="A193" s="618">
        <f>IF('Форма 4.3.1'!$F$40="",1,0)</f>
        <v>0</v>
      </c>
    </row>
    <row r="194" spans="1:1">
      <c r="A194" s="618">
        <f>IF('Форма 4.3.1'!$E$68="",1,0)</f>
        <v>0</v>
      </c>
    </row>
    <row r="195" spans="1:1">
      <c r="A195" s="618">
        <f>IF('Форма 4.3.1'!$E$69="",1,0)</f>
        <v>0</v>
      </c>
    </row>
    <row r="196" spans="1:1">
      <c r="A196" s="618">
        <f>IF('Форма 4.3.1'!$E$70="",1,0)</f>
        <v>0</v>
      </c>
    </row>
    <row r="197" spans="1:1">
      <c r="A197" s="618">
        <f>IF('Форма 4.3.1'!$E$71="",1,0)</f>
        <v>0</v>
      </c>
    </row>
    <row r="198" spans="1:1">
      <c r="A198" s="618">
        <f>IF('Форма 4.3.1'!$E$72="",1,0)</f>
        <v>0</v>
      </c>
    </row>
    <row r="199" spans="1:1">
      <c r="A199" s="618">
        <f>IF('Форма 4.3.1'!$E$73="",1,0)</f>
        <v>0</v>
      </c>
    </row>
    <row r="200" spans="1:1">
      <c r="A200" s="618">
        <f>IF('Форма 4.3.1'!$E$74="",1,0)</f>
        <v>0</v>
      </c>
    </row>
    <row r="201" spans="1:1">
      <c r="A201" s="618">
        <f>IF('Форма 4.3.1'!$E$75="",1,0)</f>
        <v>0</v>
      </c>
    </row>
    <row r="202" spans="1:1">
      <c r="A202" s="618">
        <f>IF('Форма 4.3.1'!$E$76="",1,0)</f>
        <v>0</v>
      </c>
    </row>
    <row r="203" spans="1:1">
      <c r="A203" s="618">
        <f>IF('Форма 4.3.1'!$E$77="",1,0)</f>
        <v>0</v>
      </c>
    </row>
    <row r="204" spans="1:1">
      <c r="A204" s="618">
        <f>IF('Форма 4.3.1'!$E$78="",1,0)</f>
        <v>0</v>
      </c>
    </row>
    <row r="205" spans="1:1">
      <c r="A205" s="618">
        <f>IF('Форма 4.3.1'!$E$79="",1,0)</f>
        <v>0</v>
      </c>
    </row>
    <row r="206" spans="1:1">
      <c r="A206" s="618">
        <f>IF('Форма 4.3.1'!$E$80="",1,0)</f>
        <v>0</v>
      </c>
    </row>
    <row r="207" spans="1:1">
      <c r="A207" s="618">
        <f>IF('Форма 4.3.1'!$E$81="",1,0)</f>
        <v>0</v>
      </c>
    </row>
    <row r="208" spans="1:1">
      <c r="A208" s="618">
        <f>IF('Форма 4.3.1'!$E$82="",1,0)</f>
        <v>0</v>
      </c>
    </row>
    <row r="209" spans="1:1">
      <c r="A209" s="618">
        <f>IF('Форма 4.3.1'!$E$83="",1,0)</f>
        <v>0</v>
      </c>
    </row>
    <row r="210" spans="1:1">
      <c r="A210" s="618">
        <f>IF('Форма 4.3.1'!$E$84="",1,0)</f>
        <v>0</v>
      </c>
    </row>
    <row r="211" spans="1:1">
      <c r="A211" s="618">
        <f>IF('Форма 4.3.1'!$E$85="",1,0)</f>
        <v>0</v>
      </c>
    </row>
    <row r="212" spans="1:1">
      <c r="A212" s="618">
        <f>IF('Форма 4.3.1'!$E$86="",1,0)</f>
        <v>0</v>
      </c>
    </row>
    <row r="213" spans="1:1">
      <c r="A213" s="618">
        <f>IF('Форма 4.3.1'!$E$87="",1,0)</f>
        <v>0</v>
      </c>
    </row>
    <row r="214" spans="1:1">
      <c r="A214" s="618">
        <f>IF('Форма 4.3.1'!$E$100="",1,0)</f>
        <v>0</v>
      </c>
    </row>
    <row r="215" spans="1:1">
      <c r="A215" s="618">
        <f>IF('Форма 4.3.1'!$E$101="",1,0)</f>
        <v>0</v>
      </c>
    </row>
    <row r="216" spans="1:1">
      <c r="A216" s="618">
        <f>IF('Форма 4.3.1'!$E$102="",1,0)</f>
        <v>0</v>
      </c>
    </row>
    <row r="217" spans="1:1">
      <c r="A217" s="618">
        <f>IF('Форма 4.3.1'!$E$103="",1,0)</f>
        <v>0</v>
      </c>
    </row>
    <row r="218" spans="1:1">
      <c r="A218" s="618">
        <f>IF('Форма 4.3.1'!$E$104="",1,0)</f>
        <v>0</v>
      </c>
    </row>
    <row r="219" spans="1:1">
      <c r="A219" s="618">
        <f>IF('Форма 4.3.1'!$E$120="",1,0)</f>
        <v>0</v>
      </c>
    </row>
    <row r="220" spans="1:1">
      <c r="A220" s="618">
        <f>IF('Форма 4.3.1'!$E$121="",1,0)</f>
        <v>0</v>
      </c>
    </row>
    <row r="221" spans="1:1">
      <c r="A221" s="618">
        <f>IF('Форма 4.3.1'!$E$122="",1,0)</f>
        <v>0</v>
      </c>
    </row>
    <row r="222" spans="1:1">
      <c r="A222" s="618">
        <f>IF('Форма 4.3.1'!$E$123="",1,0)</f>
        <v>0</v>
      </c>
    </row>
    <row r="223" spans="1:1">
      <c r="A223" s="618">
        <f>IF('Форма 4.3.1'!$E$124="",1,0)</f>
        <v>0</v>
      </c>
    </row>
    <row r="224" spans="1:1">
      <c r="A224" s="618">
        <f>IF('Форма 4.3.1'!$E$131="",1,0)</f>
        <v>0</v>
      </c>
    </row>
    <row r="225" spans="1:1">
      <c r="A225" s="618">
        <f>IF('Форма 4.3.1'!$E$132="",1,0)</f>
        <v>0</v>
      </c>
    </row>
    <row r="226" spans="1:1">
      <c r="A226" s="618">
        <f>IF('Форма 4.3.1'!$E$133="",1,0)</f>
        <v>0</v>
      </c>
    </row>
    <row r="227" spans="1:1">
      <c r="A227" s="618">
        <f>IF('Форма 4.3.1'!$E$134="",1,0)</f>
        <v>0</v>
      </c>
    </row>
    <row r="228" spans="1:1">
      <c r="A228" s="618">
        <f>IF('Форма 4.3.1'!$E$135="",1,0)</f>
        <v>0</v>
      </c>
    </row>
    <row r="229" spans="1:1">
      <c r="A229" s="618">
        <f>IF('Форма 4.5'!$K$17="",1,0)</f>
        <v>0</v>
      </c>
    </row>
    <row r="230" spans="1:1">
      <c r="A230" s="618">
        <f>IF('Форма 4.5'!$K$18="",1,0)</f>
        <v>0</v>
      </c>
    </row>
    <row r="231" spans="1:1">
      <c r="A231" s="618">
        <f>IF('Форма 4.5'!$K$105="",1,0)</f>
        <v>0</v>
      </c>
    </row>
    <row r="232" spans="1:1">
      <c r="A232" s="618">
        <f>IF('Форма 4.5'!$K$106="",1,0)</f>
        <v>0</v>
      </c>
    </row>
    <row r="233" spans="1:1">
      <c r="A233" s="618">
        <f>IF('Форма 4.5'!$K$107="",1,0)</f>
        <v>0</v>
      </c>
    </row>
    <row r="234" spans="1:1">
      <c r="A234" s="618">
        <f>IF('Форма 4.5'!$K$108="",1,0)</f>
        <v>0</v>
      </c>
    </row>
    <row r="235" spans="1:1">
      <c r="A235" s="618">
        <f>IF('Форма 4.5'!$K$11="",1,0)</f>
        <v>0</v>
      </c>
    </row>
    <row r="236" spans="1:1">
      <c r="A236" s="618">
        <f>IF('Форма 4.5'!$L$17="",1,0)</f>
        <v>0</v>
      </c>
    </row>
    <row r="237" spans="1:1">
      <c r="A237" s="618">
        <f>IF('Форма 4.5'!$L$18="",1,0)</f>
        <v>0</v>
      </c>
    </row>
    <row r="238" spans="1:1">
      <c r="A238" s="618">
        <f>IF('Форма 4.5'!$L$105="",1,0)</f>
        <v>0</v>
      </c>
    </row>
    <row r="239" spans="1:1">
      <c r="A239" s="618">
        <f>IF('Форма 4.5'!$L$106="",1,0)</f>
        <v>0</v>
      </c>
    </row>
    <row r="240" spans="1:1">
      <c r="A240" s="618">
        <f>IF('Форма 4.5'!$L$107="",1,0)</f>
        <v>0</v>
      </c>
    </row>
    <row r="241" spans="1:1">
      <c r="A241" s="618">
        <f>IF('Форма 4.5'!$L$108="",1,0)</f>
        <v>0</v>
      </c>
    </row>
    <row r="242" spans="1:1">
      <c r="A242" s="618">
        <f>IF('Форма 4.5'!$L$11="",1,0)</f>
        <v>0</v>
      </c>
    </row>
    <row r="243" spans="1:1">
      <c r="A243" s="618">
        <f>IF('Форма 4.5'!$M$17="",1,0)</f>
        <v>0</v>
      </c>
    </row>
    <row r="244" spans="1:1">
      <c r="A244" s="618">
        <f>IF('Форма 4.5'!$M$18="",1,0)</f>
        <v>0</v>
      </c>
    </row>
    <row r="245" spans="1:1">
      <c r="A245" s="618">
        <f>IF('Форма 4.5'!$M$105="",1,0)</f>
        <v>0</v>
      </c>
    </row>
    <row r="246" spans="1:1">
      <c r="A246" s="618">
        <f>IF('Форма 4.5'!$M$106="",1,0)</f>
        <v>0</v>
      </c>
    </row>
    <row r="247" spans="1:1">
      <c r="A247" s="618">
        <f>IF('Форма 4.5'!$M$107="",1,0)</f>
        <v>0</v>
      </c>
    </row>
    <row r="248" spans="1:1">
      <c r="A248" s="618">
        <f>IF('Форма 4.5'!$M$108="",1,0)</f>
        <v>0</v>
      </c>
    </row>
    <row r="249" spans="1:1">
      <c r="A249" s="618">
        <f>IF('Форма 4.5'!$M$11="",1,0)</f>
        <v>0</v>
      </c>
    </row>
    <row r="250" spans="1:1">
      <c r="A250" s="618">
        <f>IF('Форма 4.5'!$N$17="",1,0)</f>
        <v>0</v>
      </c>
    </row>
    <row r="251" spans="1:1">
      <c r="A251" s="618">
        <f>IF('Форма 4.5'!$N$18="",1,0)</f>
        <v>0</v>
      </c>
    </row>
    <row r="252" spans="1:1">
      <c r="A252" s="618">
        <f>IF('Форма 4.5'!$N$105="",1,0)</f>
        <v>0</v>
      </c>
    </row>
    <row r="253" spans="1:1">
      <c r="A253" s="618">
        <f>IF('Форма 4.5'!$N$106="",1,0)</f>
        <v>0</v>
      </c>
    </row>
    <row r="254" spans="1:1">
      <c r="A254" s="618">
        <f>IF('Форма 4.5'!$N$107="",1,0)</f>
        <v>0</v>
      </c>
    </row>
    <row r="255" spans="1:1">
      <c r="A255" s="618">
        <f>IF('Форма 4.5'!$N$108="",1,0)</f>
        <v>0</v>
      </c>
    </row>
    <row r="256" spans="1:1">
      <c r="A256" s="618">
        <f>IF('Форма 4.5'!$N$11="",1,0)</f>
        <v>0</v>
      </c>
    </row>
    <row r="257" spans="1:1">
      <c r="A257" s="618">
        <f>IF('Форма 4.5'!$O$17="",1,0)</f>
        <v>0</v>
      </c>
    </row>
    <row r="258" spans="1:1">
      <c r="A258" s="618">
        <f>IF('Форма 4.5'!$O$18="",1,0)</f>
        <v>0</v>
      </c>
    </row>
    <row r="259" spans="1:1">
      <c r="A259" s="618">
        <f>IF('Форма 4.5'!$O$105="",1,0)</f>
        <v>0</v>
      </c>
    </row>
    <row r="260" spans="1:1">
      <c r="A260" s="618">
        <f>IF('Форма 4.5'!$O$106="",1,0)</f>
        <v>0</v>
      </c>
    </row>
    <row r="261" spans="1:1">
      <c r="A261" s="618">
        <f>IF('Форма 4.5'!$O$107="",1,0)</f>
        <v>0</v>
      </c>
    </row>
    <row r="262" spans="1:1">
      <c r="A262" s="618">
        <f>IF('Форма 4.5'!$O$108="",1,0)</f>
        <v>0</v>
      </c>
    </row>
    <row r="263" spans="1:1">
      <c r="A263" s="618">
        <f>IF('Форма 4.5'!$O$11="",1,0)</f>
        <v>0</v>
      </c>
    </row>
    <row r="264" spans="1:1">
      <c r="A264" s="618">
        <f>IF('Форма 4.5'!$P$17="",1,0)</f>
        <v>0</v>
      </c>
    </row>
    <row r="265" spans="1:1">
      <c r="A265" s="618">
        <f>IF('Форма 4.5'!$P$18="",1,0)</f>
        <v>0</v>
      </c>
    </row>
    <row r="266" spans="1:1">
      <c r="A266" s="618">
        <f>IF('Форма 4.5'!$P$105="",1,0)</f>
        <v>0</v>
      </c>
    </row>
    <row r="267" spans="1:1">
      <c r="A267" s="618">
        <f>IF('Форма 4.5'!$P$106="",1,0)</f>
        <v>0</v>
      </c>
    </row>
    <row r="268" spans="1:1">
      <c r="A268" s="618">
        <f>IF('Форма 4.5'!$P$107="",1,0)</f>
        <v>0</v>
      </c>
    </row>
    <row r="269" spans="1:1">
      <c r="A269" s="618">
        <f>IF('Форма 4.5'!$P$108="",1,0)</f>
        <v>0</v>
      </c>
    </row>
    <row r="270" spans="1:1">
      <c r="A270" s="618">
        <f>IF('Форма 4.5'!$P$11="",1,0)</f>
        <v>0</v>
      </c>
    </row>
    <row r="271" spans="1:1">
      <c r="A271" s="618">
        <f>IF('Форма 4.5'!$Q$17="",1,0)</f>
        <v>0</v>
      </c>
    </row>
    <row r="272" spans="1:1">
      <c r="A272" s="618">
        <f>IF('Форма 4.5'!$Q$18="",1,0)</f>
        <v>0</v>
      </c>
    </row>
    <row r="273" spans="1:1">
      <c r="A273" s="618">
        <f>IF('Форма 4.5'!$Q$105="",1,0)</f>
        <v>0</v>
      </c>
    </row>
    <row r="274" spans="1:1">
      <c r="A274" s="618">
        <f>IF('Форма 4.5'!$Q$106="",1,0)</f>
        <v>0</v>
      </c>
    </row>
    <row r="275" spans="1:1">
      <c r="A275" s="618">
        <f>IF('Форма 4.5'!$Q$107="",1,0)</f>
        <v>0</v>
      </c>
    </row>
    <row r="276" spans="1:1">
      <c r="A276" s="618">
        <f>IF('Форма 4.5'!$Q$108="",1,0)</f>
        <v>0</v>
      </c>
    </row>
    <row r="277" spans="1:1">
      <c r="A277" s="618">
        <f>IF('Форма 4.5'!$Q$11="",1,0)</f>
        <v>0</v>
      </c>
    </row>
    <row r="278" spans="1:1">
      <c r="A278" s="618">
        <f>IF('Форма 4.5'!$R$17="",1,0)</f>
        <v>0</v>
      </c>
    </row>
    <row r="279" spans="1:1">
      <c r="A279" s="618">
        <f>IF('Форма 4.5'!$R$18="",1,0)</f>
        <v>0</v>
      </c>
    </row>
    <row r="280" spans="1:1">
      <c r="A280" s="618">
        <f>IF('Форма 4.5'!$R$105="",1,0)</f>
        <v>0</v>
      </c>
    </row>
    <row r="281" spans="1:1">
      <c r="A281" s="618">
        <f>IF('Форма 4.5'!$R$106="",1,0)</f>
        <v>0</v>
      </c>
    </row>
    <row r="282" spans="1:1">
      <c r="A282" s="618">
        <f>IF('Форма 4.5'!$R$107="",1,0)</f>
        <v>0</v>
      </c>
    </row>
    <row r="283" spans="1:1">
      <c r="A283" s="618">
        <f>IF('Форма 4.5'!$R$108="",1,0)</f>
        <v>0</v>
      </c>
    </row>
    <row r="284" spans="1:1">
      <c r="A284" s="618">
        <f>IF('Форма 4.5'!$R$11="",1,0)</f>
        <v>0</v>
      </c>
    </row>
    <row r="285" spans="1:1">
      <c r="A285" s="618">
        <f>IF('Форма 4.5'!$S$17="",1,0)</f>
        <v>0</v>
      </c>
    </row>
    <row r="286" spans="1:1">
      <c r="A286" s="618">
        <f>IF('Форма 4.5'!$S$18="",1,0)</f>
        <v>0</v>
      </c>
    </row>
    <row r="287" spans="1:1">
      <c r="A287" s="618">
        <f>IF('Форма 4.5'!$S$105="",1,0)</f>
        <v>0</v>
      </c>
    </row>
    <row r="288" spans="1:1">
      <c r="A288" s="618">
        <f>IF('Форма 4.5'!$S$106="",1,0)</f>
        <v>0</v>
      </c>
    </row>
    <row r="289" spans="1:1">
      <c r="A289" s="618">
        <f>IF('Форма 4.5'!$S$107="",1,0)</f>
        <v>0</v>
      </c>
    </row>
    <row r="290" spans="1:1">
      <c r="A290" s="618">
        <f>IF('Форма 4.5'!$S$108="",1,0)</f>
        <v>0</v>
      </c>
    </row>
    <row r="291" spans="1:1">
      <c r="A291" s="618">
        <f>IF('Форма 4.5'!$S$11="",1,0)</f>
        <v>0</v>
      </c>
    </row>
    <row r="292" spans="1:1">
      <c r="A292" s="618">
        <f>IF('Форма 4.5'!$T$17="",1,0)</f>
        <v>0</v>
      </c>
    </row>
    <row r="293" spans="1:1">
      <c r="A293" s="618">
        <f>IF('Форма 4.5'!$T$18="",1,0)</f>
        <v>0</v>
      </c>
    </row>
    <row r="294" spans="1:1">
      <c r="A294" s="618">
        <f>IF('Форма 4.5'!$T$105="",1,0)</f>
        <v>0</v>
      </c>
    </row>
    <row r="295" spans="1:1">
      <c r="A295" s="618">
        <f>IF('Форма 4.5'!$T$106="",1,0)</f>
        <v>0</v>
      </c>
    </row>
    <row r="296" spans="1:1">
      <c r="A296" s="618">
        <f>IF('Форма 4.5'!$T$107="",1,0)</f>
        <v>0</v>
      </c>
    </row>
    <row r="297" spans="1:1">
      <c r="A297" s="618">
        <f>IF('Форма 4.5'!$T$108="",1,0)</f>
        <v>0</v>
      </c>
    </row>
    <row r="298" spans="1:1">
      <c r="A298" s="618">
        <f>IF('Форма 4.5'!$T$11="",1,0)</f>
        <v>0</v>
      </c>
    </row>
    <row r="299" spans="1:1">
      <c r="A299" s="618">
        <f>IF('Форма 4.5'!$U$17="",1,0)</f>
        <v>0</v>
      </c>
    </row>
    <row r="300" spans="1:1">
      <c r="A300" s="618">
        <f>IF('Форма 4.5'!$U$18="",1,0)</f>
        <v>0</v>
      </c>
    </row>
    <row r="301" spans="1:1">
      <c r="A301" s="618">
        <f>IF('Форма 4.5'!$U$105="",1,0)</f>
        <v>0</v>
      </c>
    </row>
    <row r="302" spans="1:1">
      <c r="A302" s="618">
        <f>IF('Форма 4.5'!$U$106="",1,0)</f>
        <v>0</v>
      </c>
    </row>
    <row r="303" spans="1:1">
      <c r="A303" s="618">
        <f>IF('Форма 4.5'!$U$107="",1,0)</f>
        <v>0</v>
      </c>
    </row>
    <row r="304" spans="1:1">
      <c r="A304" s="618">
        <f>IF('Форма 4.5'!$U$108="",1,0)</f>
        <v>0</v>
      </c>
    </row>
    <row r="305" spans="1:1">
      <c r="A305" s="618">
        <f>IF('Форма 4.5'!$U$11="",1,0)</f>
        <v>0</v>
      </c>
    </row>
    <row r="306" spans="1:1">
      <c r="A306" s="618">
        <f>IF('Форма 4.5'!$V$17="",1,0)</f>
        <v>0</v>
      </c>
    </row>
    <row r="307" spans="1:1">
      <c r="A307" s="618">
        <f>IF('Форма 4.5'!$V$18="",1,0)</f>
        <v>0</v>
      </c>
    </row>
    <row r="308" spans="1:1">
      <c r="A308" s="618">
        <f>IF('Форма 4.5'!$V$105="",1,0)</f>
        <v>0</v>
      </c>
    </row>
    <row r="309" spans="1:1">
      <c r="A309" s="618">
        <f>IF('Форма 4.5'!$V$106="",1,0)</f>
        <v>0</v>
      </c>
    </row>
    <row r="310" spans="1:1">
      <c r="A310" s="618">
        <f>IF('Форма 4.5'!$V$107="",1,0)</f>
        <v>0</v>
      </c>
    </row>
    <row r="311" spans="1:1">
      <c r="A311" s="618">
        <f>IF('Форма 4.5'!$V$108="",1,0)</f>
        <v>0</v>
      </c>
    </row>
    <row r="312" spans="1:1">
      <c r="A312" s="618">
        <f>IF('Форма 4.5'!$V$11="",1,0)</f>
        <v>0</v>
      </c>
    </row>
    <row r="313" spans="1:1">
      <c r="A313" s="618">
        <f>IF('Форма 4.5'!$W$17="",1,0)</f>
        <v>0</v>
      </c>
    </row>
    <row r="314" spans="1:1">
      <c r="A314" s="618">
        <f>IF('Форма 4.5'!$W$18="",1,0)</f>
        <v>0</v>
      </c>
    </row>
    <row r="315" spans="1:1">
      <c r="A315" s="618">
        <f>IF('Форма 4.5'!$W$105="",1,0)</f>
        <v>0</v>
      </c>
    </row>
    <row r="316" spans="1:1">
      <c r="A316" s="618">
        <f>IF('Форма 4.5'!$W$106="",1,0)</f>
        <v>0</v>
      </c>
    </row>
    <row r="317" spans="1:1">
      <c r="A317" s="618">
        <f>IF('Форма 4.5'!$W$107="",1,0)</f>
        <v>0</v>
      </c>
    </row>
    <row r="318" spans="1:1">
      <c r="A318" s="618">
        <f>IF('Форма 4.5'!$W$108="",1,0)</f>
        <v>0</v>
      </c>
    </row>
    <row r="319" spans="1:1">
      <c r="A319" s="618">
        <f>IF('Форма 4.5'!$W$11="",1,0)</f>
        <v>0</v>
      </c>
    </row>
    <row r="320" spans="1:1">
      <c r="A320" s="618">
        <f>IF('Форма 4.5'!$X$17="",1,0)</f>
        <v>0</v>
      </c>
    </row>
    <row r="321" spans="1:1">
      <c r="A321" s="618">
        <f>IF('Форма 4.5'!$X$18="",1,0)</f>
        <v>0</v>
      </c>
    </row>
    <row r="322" spans="1:1">
      <c r="A322" s="618">
        <f>IF('Форма 4.5'!$X$105="",1,0)</f>
        <v>0</v>
      </c>
    </row>
    <row r="323" spans="1:1">
      <c r="A323" s="618">
        <f>IF('Форма 4.5'!$X$106="",1,0)</f>
        <v>0</v>
      </c>
    </row>
    <row r="324" spans="1:1">
      <c r="A324" s="618">
        <f>IF('Форма 4.5'!$X$107="",1,0)</f>
        <v>0</v>
      </c>
    </row>
    <row r="325" spans="1:1">
      <c r="A325" s="618">
        <f>IF('Форма 4.5'!$X$108="",1,0)</f>
        <v>0</v>
      </c>
    </row>
    <row r="326" spans="1:1">
      <c r="A326" s="618">
        <f>IF('Форма 4.5'!$X$11="",1,0)</f>
        <v>0</v>
      </c>
    </row>
    <row r="327" spans="1:1">
      <c r="A327" s="618">
        <f>IF('Форма 4.5'!$Y$17="",1,0)</f>
        <v>0</v>
      </c>
    </row>
    <row r="328" spans="1:1">
      <c r="A328" s="618">
        <f>IF('Форма 4.5'!$Y$18="",1,0)</f>
        <v>0</v>
      </c>
    </row>
    <row r="329" spans="1:1">
      <c r="A329" s="618">
        <f>IF('Форма 4.5'!$Y$105="",1,0)</f>
        <v>0</v>
      </c>
    </row>
    <row r="330" spans="1:1">
      <c r="A330" s="618">
        <f>IF('Форма 4.5'!$Y$106="",1,0)</f>
        <v>0</v>
      </c>
    </row>
    <row r="331" spans="1:1">
      <c r="A331" s="618">
        <f>IF('Форма 4.5'!$Y$107="",1,0)</f>
        <v>0</v>
      </c>
    </row>
    <row r="332" spans="1:1">
      <c r="A332" s="618">
        <f>IF('Форма 4.5'!$Y$108="",1,0)</f>
        <v>0</v>
      </c>
    </row>
    <row r="333" spans="1:1">
      <c r="A333" s="618">
        <f>IF('Форма 4.5'!$Y$11="",1,0)</f>
        <v>0</v>
      </c>
    </row>
    <row r="334" spans="1:1">
      <c r="A334" s="618">
        <f>IF('Форма 4.5'!$Z$17="",1,0)</f>
        <v>0</v>
      </c>
    </row>
    <row r="335" spans="1:1">
      <c r="A335" s="618">
        <f>IF('Форма 4.5'!$Z$18="",1,0)</f>
        <v>0</v>
      </c>
    </row>
    <row r="336" spans="1:1">
      <c r="A336" s="618">
        <f>IF('Форма 4.5'!$Z$105="",1,0)</f>
        <v>0</v>
      </c>
    </row>
    <row r="337" spans="1:1">
      <c r="A337" s="618">
        <f>IF('Форма 4.5'!$Z$106="",1,0)</f>
        <v>0</v>
      </c>
    </row>
    <row r="338" spans="1:1">
      <c r="A338" s="618">
        <f>IF('Форма 4.5'!$Z$107="",1,0)</f>
        <v>0</v>
      </c>
    </row>
    <row r="339" spans="1:1">
      <c r="A339" s="618">
        <f>IF('Форма 4.5'!$Z$108="",1,0)</f>
        <v>0</v>
      </c>
    </row>
    <row r="340" spans="1:1">
      <c r="A340" s="618">
        <f>IF('Форма 4.5'!$Z$11="",1,0)</f>
        <v>0</v>
      </c>
    </row>
    <row r="341" spans="1:1">
      <c r="A341" s="618">
        <f>IF('Форма 4.5'!$AA$17="",1,0)</f>
        <v>0</v>
      </c>
    </row>
    <row r="342" spans="1:1">
      <c r="A342" s="618">
        <f>IF('Форма 4.5'!$AA$18="",1,0)</f>
        <v>0</v>
      </c>
    </row>
    <row r="343" spans="1:1">
      <c r="A343" s="618">
        <f>IF('Форма 4.5'!$AA$105="",1,0)</f>
        <v>0</v>
      </c>
    </row>
    <row r="344" spans="1:1">
      <c r="A344" s="618">
        <f>IF('Форма 4.5'!$AA$106="",1,0)</f>
        <v>0</v>
      </c>
    </row>
    <row r="345" spans="1:1">
      <c r="A345" s="618">
        <f>IF('Форма 4.5'!$AA$107="",1,0)</f>
        <v>0</v>
      </c>
    </row>
    <row r="346" spans="1:1">
      <c r="A346" s="618">
        <f>IF('Форма 4.5'!$AA$108="",1,0)</f>
        <v>0</v>
      </c>
    </row>
    <row r="347" spans="1:1">
      <c r="A347" s="618">
        <f>IF('Форма 4.5'!$AA$11="",1,0)</f>
        <v>0</v>
      </c>
    </row>
    <row r="348" spans="1:1">
      <c r="A348" s="618">
        <f>IF('Форма 4.5'!$AB$17="",1,0)</f>
        <v>0</v>
      </c>
    </row>
    <row r="349" spans="1:1">
      <c r="A349" s="618">
        <f>IF('Форма 4.5'!$AB$18="",1,0)</f>
        <v>0</v>
      </c>
    </row>
    <row r="350" spans="1:1">
      <c r="A350" s="618">
        <f>IF('Форма 4.5'!$AB$105="",1,0)</f>
        <v>0</v>
      </c>
    </row>
    <row r="351" spans="1:1">
      <c r="A351" s="618">
        <f>IF('Форма 4.5'!$AB$106="",1,0)</f>
        <v>0</v>
      </c>
    </row>
    <row r="352" spans="1:1">
      <c r="A352" s="618">
        <f>IF('Форма 4.5'!$AB$107="",1,0)</f>
        <v>0</v>
      </c>
    </row>
    <row r="353" spans="1:1">
      <c r="A353" s="618">
        <f>IF('Форма 4.5'!$AB$108="",1,0)</f>
        <v>0</v>
      </c>
    </row>
    <row r="354" spans="1:1">
      <c r="A354" s="618">
        <f>IF('Форма 4.5'!$AB$11="",1,0)</f>
        <v>0</v>
      </c>
    </row>
    <row r="355" spans="1:1">
      <c r="A355" s="618">
        <f>IF('Форма 4.5'!$AC$17="",1,0)</f>
        <v>0</v>
      </c>
    </row>
    <row r="356" spans="1:1">
      <c r="A356" s="618">
        <f>IF('Форма 4.5'!$AC$18="",1,0)</f>
        <v>0</v>
      </c>
    </row>
    <row r="357" spans="1:1">
      <c r="A357" s="618">
        <f>IF('Форма 4.5'!$AC$105="",1,0)</f>
        <v>0</v>
      </c>
    </row>
    <row r="358" spans="1:1">
      <c r="A358" s="618">
        <f>IF('Форма 4.5'!$AC$106="",1,0)</f>
        <v>0</v>
      </c>
    </row>
    <row r="359" spans="1:1">
      <c r="A359" s="618">
        <f>IF('Форма 4.5'!$AC$107="",1,0)</f>
        <v>0</v>
      </c>
    </row>
    <row r="360" spans="1:1">
      <c r="A360" s="618">
        <f>IF('Форма 4.5'!$AC$108="",1,0)</f>
        <v>0</v>
      </c>
    </row>
    <row r="361" spans="1:1">
      <c r="A361" s="618">
        <f>IF('Форма 4.5'!$AC$11="",1,0)</f>
        <v>0</v>
      </c>
    </row>
    <row r="362" spans="1:1">
      <c r="A362" s="618">
        <f>IF('Форма 4.5'!$AD$17="",1,0)</f>
        <v>0</v>
      </c>
    </row>
    <row r="363" spans="1:1">
      <c r="A363" s="618">
        <f>IF('Форма 4.5'!$AD$18="",1,0)</f>
        <v>0</v>
      </c>
    </row>
    <row r="364" spans="1:1">
      <c r="A364" s="618">
        <f>IF('Форма 4.5'!$AD$105="",1,0)</f>
        <v>0</v>
      </c>
    </row>
    <row r="365" spans="1:1">
      <c r="A365" s="618">
        <f>IF('Форма 4.5'!$AD$106="",1,0)</f>
        <v>0</v>
      </c>
    </row>
    <row r="366" spans="1:1">
      <c r="A366" s="618">
        <f>IF('Форма 4.5'!$AD$107="",1,0)</f>
        <v>0</v>
      </c>
    </row>
    <row r="367" spans="1:1">
      <c r="A367" s="618">
        <f>IF('Форма 4.5'!$AD$108="",1,0)</f>
        <v>0</v>
      </c>
    </row>
    <row r="368" spans="1:1">
      <c r="A368" s="618">
        <f>IF('Форма 4.5'!$AD$11="",1,0)</f>
        <v>0</v>
      </c>
    </row>
    <row r="369" spans="1:1">
      <c r="A369" s="618">
        <f>IF('Форма 4.5'!$AE$17="",1,0)</f>
        <v>0</v>
      </c>
    </row>
    <row r="370" spans="1:1">
      <c r="A370" s="618">
        <f>IF('Форма 4.5'!$AE$18="",1,0)</f>
        <v>0</v>
      </c>
    </row>
    <row r="371" spans="1:1">
      <c r="A371" s="618">
        <f>IF('Форма 4.5'!$AE$105="",1,0)</f>
        <v>0</v>
      </c>
    </row>
    <row r="372" spans="1:1">
      <c r="A372" s="618">
        <f>IF('Форма 4.5'!$AE$106="",1,0)</f>
        <v>0</v>
      </c>
    </row>
    <row r="373" spans="1:1">
      <c r="A373" s="618">
        <f>IF('Форма 4.5'!$AE$107="",1,0)</f>
        <v>0</v>
      </c>
    </row>
    <row r="374" spans="1:1">
      <c r="A374" s="618">
        <f>IF('Форма 4.5'!$AE$108="",1,0)</f>
        <v>0</v>
      </c>
    </row>
    <row r="375" spans="1:1">
      <c r="A375" s="618">
        <f>IF('Форма 4.5'!$AE$11="",1,0)</f>
        <v>0</v>
      </c>
    </row>
    <row r="376" spans="1:1">
      <c r="A376" s="618">
        <f>IF('Форма 4.5'!$AF$17="",1,0)</f>
        <v>0</v>
      </c>
    </row>
    <row r="377" spans="1:1">
      <c r="A377" s="618">
        <f>IF('Форма 4.5'!$AF$18="",1,0)</f>
        <v>0</v>
      </c>
    </row>
    <row r="378" spans="1:1">
      <c r="A378" s="618">
        <f>IF('Форма 4.5'!$AF$105="",1,0)</f>
        <v>0</v>
      </c>
    </row>
    <row r="379" spans="1:1">
      <c r="A379" s="618">
        <f>IF('Форма 4.5'!$AF$106="",1,0)</f>
        <v>0</v>
      </c>
    </row>
    <row r="380" spans="1:1">
      <c r="A380" s="618">
        <f>IF('Форма 4.5'!$AF$107="",1,0)</f>
        <v>0</v>
      </c>
    </row>
    <row r="381" spans="1:1">
      <c r="A381" s="618">
        <f>IF('Форма 4.5'!$AF$108="",1,0)</f>
        <v>0</v>
      </c>
    </row>
    <row r="382" spans="1:1">
      <c r="A382" s="618">
        <f>IF('Форма 4.5'!$AF$11="",1,0)</f>
        <v>0</v>
      </c>
    </row>
    <row r="383" spans="1:1">
      <c r="A383" s="618">
        <f>IF('Форма 4.5'!$AG$17="",1,0)</f>
        <v>0</v>
      </c>
    </row>
    <row r="384" spans="1:1">
      <c r="A384" s="618">
        <f>IF('Форма 4.5'!$AG$18="",1,0)</f>
        <v>0</v>
      </c>
    </row>
    <row r="385" spans="1:1">
      <c r="A385" s="618">
        <f>IF('Форма 4.5'!$AG$105="",1,0)</f>
        <v>0</v>
      </c>
    </row>
    <row r="386" spans="1:1">
      <c r="A386" s="618">
        <f>IF('Форма 4.5'!$AG$106="",1,0)</f>
        <v>0</v>
      </c>
    </row>
    <row r="387" spans="1:1">
      <c r="A387" s="618">
        <f>IF('Форма 4.5'!$AG$107="",1,0)</f>
        <v>0</v>
      </c>
    </row>
    <row r="388" spans="1:1">
      <c r="A388" s="618">
        <f>IF('Форма 4.5'!$AG$108="",1,0)</f>
        <v>0</v>
      </c>
    </row>
    <row r="389" spans="1:1">
      <c r="A389" s="618">
        <f>IF('Форма 4.5'!$AG$11="",1,0)</f>
        <v>0</v>
      </c>
    </row>
    <row r="390" spans="1:1">
      <c r="A390" s="618">
        <f>IF('Форма 4.5'!$AH$17="",1,0)</f>
        <v>0</v>
      </c>
    </row>
    <row r="391" spans="1:1">
      <c r="A391" s="618">
        <f>IF('Форма 4.5'!$AH$18="",1,0)</f>
        <v>0</v>
      </c>
    </row>
    <row r="392" spans="1:1">
      <c r="A392" s="618">
        <f>IF('Форма 4.5'!$AH$105="",1,0)</f>
        <v>0</v>
      </c>
    </row>
    <row r="393" spans="1:1">
      <c r="A393" s="618">
        <f>IF('Форма 4.5'!$AH$106="",1,0)</f>
        <v>0</v>
      </c>
    </row>
    <row r="394" spans="1:1">
      <c r="A394" s="618">
        <f>IF('Форма 4.5'!$AH$107="",1,0)</f>
        <v>0</v>
      </c>
    </row>
    <row r="395" spans="1:1">
      <c r="A395" s="618">
        <f>IF('Форма 4.5'!$AH$108="",1,0)</f>
        <v>0</v>
      </c>
    </row>
    <row r="396" spans="1:1">
      <c r="A396" s="618">
        <f>IF('Форма 4.5'!$AH$11="",1,0)</f>
        <v>0</v>
      </c>
    </row>
    <row r="397" spans="1:1">
      <c r="A397" s="618">
        <f>IF('Форма 4.5'!$AI$17="",1,0)</f>
        <v>0</v>
      </c>
    </row>
    <row r="398" spans="1:1">
      <c r="A398" s="618">
        <f>IF('Форма 4.5'!$AI$18="",1,0)</f>
        <v>0</v>
      </c>
    </row>
    <row r="399" spans="1:1">
      <c r="A399" s="618">
        <f>IF('Форма 4.5'!$AI$105="",1,0)</f>
        <v>0</v>
      </c>
    </row>
    <row r="400" spans="1:1">
      <c r="A400" s="618">
        <f>IF('Форма 4.5'!$AI$106="",1,0)</f>
        <v>0</v>
      </c>
    </row>
    <row r="401" spans="1:1">
      <c r="A401" s="618">
        <f>IF('Форма 4.5'!$AI$107="",1,0)</f>
        <v>0</v>
      </c>
    </row>
    <row r="402" spans="1:1">
      <c r="A402" s="618">
        <f>IF('Форма 4.5'!$AI$108="",1,0)</f>
        <v>0</v>
      </c>
    </row>
    <row r="403" spans="1:1">
      <c r="A403" s="618">
        <f>IF('Форма 4.5'!$AI$11="",1,0)</f>
        <v>0</v>
      </c>
    </row>
    <row r="404" spans="1:1">
      <c r="A404" s="618">
        <f>IF('Форма 4.5'!$AJ$17="",1,0)</f>
        <v>0</v>
      </c>
    </row>
    <row r="405" spans="1:1">
      <c r="A405" s="618">
        <f>IF('Форма 4.5'!$AJ$18="",1,0)</f>
        <v>0</v>
      </c>
    </row>
    <row r="406" spans="1:1">
      <c r="A406" s="618">
        <f>IF('Форма 4.5'!$AJ$105="",1,0)</f>
        <v>0</v>
      </c>
    </row>
    <row r="407" spans="1:1">
      <c r="A407" s="618">
        <f>IF('Форма 4.5'!$AJ$106="",1,0)</f>
        <v>0</v>
      </c>
    </row>
    <row r="408" spans="1:1">
      <c r="A408" s="618">
        <f>IF('Форма 4.5'!$AJ$107="",1,0)</f>
        <v>0</v>
      </c>
    </row>
    <row r="409" spans="1:1">
      <c r="A409" s="618">
        <f>IF('Форма 4.5'!$AJ$108="",1,0)</f>
        <v>0</v>
      </c>
    </row>
    <row r="410" spans="1:1">
      <c r="A410" s="618">
        <f>IF('Форма 4.5'!$AJ$11="",1,0)</f>
        <v>0</v>
      </c>
    </row>
    <row r="411" spans="1:1">
      <c r="A411" s="618">
        <f>IF('Форма 4.5'!$G$25="",1,0)</f>
        <v>0</v>
      </c>
    </row>
    <row r="412" spans="1:1">
      <c r="A412" s="618">
        <f>IF('Форма 4.5'!$I$25="",1,0)</f>
        <v>0</v>
      </c>
    </row>
    <row r="413" spans="1:1">
      <c r="A413" s="618">
        <f>IF('Форма 4.5'!$G$27="",1,0)</f>
        <v>0</v>
      </c>
    </row>
    <row r="414" spans="1:1">
      <c r="A414" s="618">
        <f>IF('Форма 4.5'!$G$28="",1,0)</f>
        <v>0</v>
      </c>
    </row>
    <row r="415" spans="1:1">
      <c r="A415" s="618">
        <f>IF('Форма 4.5'!$I$28="",1,0)</f>
        <v>0</v>
      </c>
    </row>
    <row r="416" spans="1:1">
      <c r="A416" s="618">
        <f>IF('Форма 4.5'!$G$29="",1,0)</f>
        <v>0</v>
      </c>
    </row>
    <row r="417" spans="1:1">
      <c r="A417" s="618">
        <f>IF('Форма 4.5'!$I$29="",1,0)</f>
        <v>0</v>
      </c>
    </row>
    <row r="418" spans="1:1">
      <c r="A418" s="618">
        <f>IF('Форма 4.5'!$G$31="",1,0)</f>
        <v>0</v>
      </c>
    </row>
    <row r="419" spans="1:1">
      <c r="A419" s="618">
        <f>IF('Форма 4.5'!$G$32="",1,0)</f>
        <v>0</v>
      </c>
    </row>
    <row r="420" spans="1:1">
      <c r="A420" s="618">
        <f>IF('Форма 4.5'!$I$32="",1,0)</f>
        <v>0</v>
      </c>
    </row>
    <row r="421" spans="1:1">
      <c r="A421" s="618">
        <f>IF('Форма 4.5'!$G$33="",1,0)</f>
        <v>0</v>
      </c>
    </row>
    <row r="422" spans="1:1">
      <c r="A422" s="618">
        <f>IF('Форма 4.5'!$I$33="",1,0)</f>
        <v>0</v>
      </c>
    </row>
    <row r="423" spans="1:1">
      <c r="A423" s="618">
        <f>IF('Форма 4.5'!$G$35="",1,0)</f>
        <v>0</v>
      </c>
    </row>
    <row r="424" spans="1:1">
      <c r="A424" s="618">
        <f>IF('Форма 4.5'!$G$36="",1,0)</f>
        <v>0</v>
      </c>
    </row>
    <row r="425" spans="1:1">
      <c r="A425" s="618">
        <f>IF('Форма 4.5'!$I$36="",1,0)</f>
        <v>0</v>
      </c>
    </row>
    <row r="426" spans="1:1">
      <c r="A426" s="618">
        <f>IF('Форма 4.5'!$G$37="",1,0)</f>
        <v>0</v>
      </c>
    </row>
    <row r="427" spans="1:1">
      <c r="A427" s="618">
        <f>IF('Форма 4.5'!$I$37="",1,0)</f>
        <v>0</v>
      </c>
    </row>
    <row r="428" spans="1:1">
      <c r="A428" s="618">
        <f>IF('Форма 4.5'!$G$109="",1,0)</f>
        <v>0</v>
      </c>
    </row>
    <row r="429" spans="1:1">
      <c r="A429" s="618">
        <f>IF('Форма 4.5'!$I$110="",1,0)</f>
        <v>0</v>
      </c>
    </row>
    <row r="430" spans="1:1">
      <c r="A430" s="618">
        <f>IF('Форма 4.5'!$K$110="",1,0)</f>
        <v>0</v>
      </c>
    </row>
    <row r="431" spans="1:1">
      <c r="A431" s="618">
        <f>IF('Форма 4.5'!$L$110="",1,0)</f>
        <v>0</v>
      </c>
    </row>
    <row r="432" spans="1:1">
      <c r="A432" s="618">
        <f>IF('Форма 4.5'!$M$110="",1,0)</f>
        <v>0</v>
      </c>
    </row>
    <row r="433" spans="1:1">
      <c r="A433" s="618">
        <f>IF('Форма 4.5'!$N$110="",1,0)</f>
        <v>0</v>
      </c>
    </row>
    <row r="434" spans="1:1">
      <c r="A434" s="618">
        <f>IF('Форма 4.5'!$O$110="",1,0)</f>
        <v>0</v>
      </c>
    </row>
    <row r="435" spans="1:1">
      <c r="A435" s="618">
        <f>IF('Форма 4.5'!$P$110="",1,0)</f>
        <v>0</v>
      </c>
    </row>
    <row r="436" spans="1:1">
      <c r="A436" s="618">
        <f>IF('Форма 4.5'!$Q$110="",1,0)</f>
        <v>0</v>
      </c>
    </row>
    <row r="437" spans="1:1">
      <c r="A437" s="618">
        <f>IF('Форма 4.5'!$R$110="",1,0)</f>
        <v>0</v>
      </c>
    </row>
    <row r="438" spans="1:1">
      <c r="A438" s="618">
        <f>IF('Форма 4.5'!$S$110="",1,0)</f>
        <v>0</v>
      </c>
    </row>
    <row r="439" spans="1:1">
      <c r="A439" s="618">
        <f>IF('Форма 4.5'!$T$110="",1,0)</f>
        <v>0</v>
      </c>
    </row>
    <row r="440" spans="1:1">
      <c r="A440" s="618">
        <f>IF('Форма 4.5'!$U$110="",1,0)</f>
        <v>0</v>
      </c>
    </row>
    <row r="441" spans="1:1">
      <c r="A441" s="618">
        <f>IF('Форма 4.5'!$V$110="",1,0)</f>
        <v>0</v>
      </c>
    </row>
    <row r="442" spans="1:1">
      <c r="A442" s="618">
        <f>IF('Форма 4.5'!$W$110="",1,0)</f>
        <v>0</v>
      </c>
    </row>
    <row r="443" spans="1:1">
      <c r="A443" s="618">
        <f>IF('Форма 4.5'!$X$110="",1,0)</f>
        <v>0</v>
      </c>
    </row>
    <row r="444" spans="1:1">
      <c r="A444" s="618">
        <f>IF('Форма 4.5'!$Y$110="",1,0)</f>
        <v>0</v>
      </c>
    </row>
    <row r="445" spans="1:1">
      <c r="A445" s="618">
        <f>IF('Форма 4.5'!$Z$110="",1,0)</f>
        <v>0</v>
      </c>
    </row>
    <row r="446" spans="1:1">
      <c r="A446" s="618">
        <f>IF('Форма 4.5'!$AA$110="",1,0)</f>
        <v>0</v>
      </c>
    </row>
    <row r="447" spans="1:1">
      <c r="A447" s="618">
        <f>IF('Форма 4.5'!$AB$110="",1,0)</f>
        <v>0</v>
      </c>
    </row>
    <row r="448" spans="1:1">
      <c r="A448" s="618">
        <f>IF('Форма 4.5'!$AC$110="",1,0)</f>
        <v>0</v>
      </c>
    </row>
    <row r="449" spans="1:1">
      <c r="A449" s="618">
        <f>IF('Форма 4.5'!$AD$110="",1,0)</f>
        <v>0</v>
      </c>
    </row>
    <row r="450" spans="1:1">
      <c r="A450" s="618">
        <f>IF('Форма 4.5'!$AE$110="",1,0)</f>
        <v>0</v>
      </c>
    </row>
    <row r="451" spans="1:1">
      <c r="A451" s="618">
        <f>IF('Форма 4.5'!$AF$110="",1,0)</f>
        <v>0</v>
      </c>
    </row>
    <row r="452" spans="1:1">
      <c r="A452" s="618">
        <f>IF('Форма 4.5'!$AG$110="",1,0)</f>
        <v>0</v>
      </c>
    </row>
    <row r="453" spans="1:1">
      <c r="A453" s="618">
        <f>IF('Форма 4.5'!$AH$110="",1,0)</f>
        <v>0</v>
      </c>
    </row>
    <row r="454" spans="1:1">
      <c r="A454" s="618">
        <f>IF('Форма 4.5'!$AI$110="",1,0)</f>
        <v>0</v>
      </c>
    </row>
    <row r="455" spans="1:1">
      <c r="A455" s="618">
        <f>IF('Форма 4.5'!$AJ$110="",1,0)</f>
        <v>0</v>
      </c>
    </row>
    <row r="456" spans="1:1">
      <c r="A456" s="618">
        <f>IF('Форма 4.5'!$I$111="",1,0)</f>
        <v>0</v>
      </c>
    </row>
    <row r="457" spans="1:1">
      <c r="A457" s="618">
        <f>IF('Форма 4.5'!$K$111="",1,0)</f>
        <v>0</v>
      </c>
    </row>
    <row r="458" spans="1:1">
      <c r="A458" s="618">
        <f>IF('Форма 4.5'!$L$111="",1,0)</f>
        <v>0</v>
      </c>
    </row>
    <row r="459" spans="1:1">
      <c r="A459" s="618">
        <f>IF('Форма 4.5'!$M$111="",1,0)</f>
        <v>0</v>
      </c>
    </row>
    <row r="460" spans="1:1">
      <c r="A460" s="618">
        <f>IF('Форма 4.5'!$N$111="",1,0)</f>
        <v>0</v>
      </c>
    </row>
    <row r="461" spans="1:1">
      <c r="A461" s="618">
        <f>IF('Форма 4.5'!$O$111="",1,0)</f>
        <v>0</v>
      </c>
    </row>
    <row r="462" spans="1:1">
      <c r="A462" s="618">
        <f>IF('Форма 4.5'!$P$111="",1,0)</f>
        <v>0</v>
      </c>
    </row>
    <row r="463" spans="1:1">
      <c r="A463" s="618">
        <f>IF('Форма 4.5'!$Q$111="",1,0)</f>
        <v>0</v>
      </c>
    </row>
    <row r="464" spans="1:1">
      <c r="A464" s="618">
        <f>IF('Форма 4.5'!$R$111="",1,0)</f>
        <v>0</v>
      </c>
    </row>
    <row r="465" spans="1:1">
      <c r="A465" s="618">
        <f>IF('Форма 4.5'!$S$111="",1,0)</f>
        <v>0</v>
      </c>
    </row>
    <row r="466" spans="1:1">
      <c r="A466" s="618">
        <f>IF('Форма 4.5'!$T$111="",1,0)</f>
        <v>0</v>
      </c>
    </row>
    <row r="467" spans="1:1">
      <c r="A467" s="618">
        <f>IF('Форма 4.5'!$U$111="",1,0)</f>
        <v>0</v>
      </c>
    </row>
    <row r="468" spans="1:1">
      <c r="A468" s="618">
        <f>IF('Форма 4.5'!$V$111="",1,0)</f>
        <v>0</v>
      </c>
    </row>
    <row r="469" spans="1:1">
      <c r="A469" s="618">
        <f>IF('Форма 4.5'!$W$111="",1,0)</f>
        <v>0</v>
      </c>
    </row>
    <row r="470" spans="1:1">
      <c r="A470" s="618">
        <f>IF('Форма 4.5'!$X$111="",1,0)</f>
        <v>0</v>
      </c>
    </row>
    <row r="471" spans="1:1">
      <c r="A471" s="618">
        <f>IF('Форма 4.5'!$Y$111="",1,0)</f>
        <v>0</v>
      </c>
    </row>
    <row r="472" spans="1:1">
      <c r="A472" s="618">
        <f>IF('Форма 4.5'!$Z$111="",1,0)</f>
        <v>0</v>
      </c>
    </row>
    <row r="473" spans="1:1">
      <c r="A473" s="618">
        <f>IF('Форма 4.5'!$AA$111="",1,0)</f>
        <v>0</v>
      </c>
    </row>
    <row r="474" spans="1:1">
      <c r="A474" s="618">
        <f>IF('Форма 4.5'!$AB$111="",1,0)</f>
        <v>0</v>
      </c>
    </row>
    <row r="475" spans="1:1">
      <c r="A475" s="618">
        <f>IF('Форма 4.5'!$AC$111="",1,0)</f>
        <v>0</v>
      </c>
    </row>
    <row r="476" spans="1:1">
      <c r="A476" s="618">
        <f>IF('Форма 4.5'!$AD$111="",1,0)</f>
        <v>0</v>
      </c>
    </row>
    <row r="477" spans="1:1">
      <c r="A477" s="618">
        <f>IF('Форма 4.5'!$AE$111="",1,0)</f>
        <v>0</v>
      </c>
    </row>
    <row r="478" spans="1:1">
      <c r="A478" s="618">
        <f>IF('Форма 4.5'!$AF$111="",1,0)</f>
        <v>0</v>
      </c>
    </row>
    <row r="479" spans="1:1">
      <c r="A479" s="618">
        <f>IF('Форма 4.5'!$AG$111="",1,0)</f>
        <v>0</v>
      </c>
    </row>
    <row r="480" spans="1:1">
      <c r="A480" s="618">
        <f>IF('Форма 4.5'!$AH$111="",1,0)</f>
        <v>0</v>
      </c>
    </row>
    <row r="481" spans="1:1">
      <c r="A481" s="618">
        <f>IF('Форма 4.5'!$AI$111="",1,0)</f>
        <v>0</v>
      </c>
    </row>
    <row r="482" spans="1:1">
      <c r="A482" s="618">
        <f>IF('Форма 4.5'!$AJ$111="",1,0)</f>
        <v>0</v>
      </c>
    </row>
    <row r="483" spans="1:1">
      <c r="A483" s="618">
        <f>IF('Форма 4.5'!$I$112="",1,0)</f>
        <v>0</v>
      </c>
    </row>
    <row r="484" spans="1:1">
      <c r="A484" s="618">
        <f>IF('Форма 4.5'!$K$112="",1,0)</f>
        <v>0</v>
      </c>
    </row>
    <row r="485" spans="1:1">
      <c r="A485" s="618">
        <f>IF('Форма 4.5'!$L$112="",1,0)</f>
        <v>0</v>
      </c>
    </row>
    <row r="486" spans="1:1">
      <c r="A486" s="618">
        <f>IF('Форма 4.5'!$M$112="",1,0)</f>
        <v>0</v>
      </c>
    </row>
    <row r="487" spans="1:1">
      <c r="A487" s="618">
        <f>IF('Форма 4.5'!$N$112="",1,0)</f>
        <v>0</v>
      </c>
    </row>
    <row r="488" spans="1:1">
      <c r="A488" s="618">
        <f>IF('Форма 4.5'!$O$112="",1,0)</f>
        <v>0</v>
      </c>
    </row>
    <row r="489" spans="1:1">
      <c r="A489" s="618">
        <f>IF('Форма 4.5'!$P$112="",1,0)</f>
        <v>0</v>
      </c>
    </row>
    <row r="490" spans="1:1">
      <c r="A490" s="618">
        <f>IF('Форма 4.5'!$Q$112="",1,0)</f>
        <v>0</v>
      </c>
    </row>
    <row r="491" spans="1:1">
      <c r="A491" s="618">
        <f>IF('Форма 4.5'!$R$112="",1,0)</f>
        <v>0</v>
      </c>
    </row>
    <row r="492" spans="1:1">
      <c r="A492" s="618">
        <f>IF('Форма 4.5'!$S$112="",1,0)</f>
        <v>0</v>
      </c>
    </row>
    <row r="493" spans="1:1">
      <c r="A493" s="618">
        <f>IF('Форма 4.5'!$T$112="",1,0)</f>
        <v>0</v>
      </c>
    </row>
    <row r="494" spans="1:1">
      <c r="A494" s="618">
        <f>IF('Форма 4.5'!$U$112="",1,0)</f>
        <v>0</v>
      </c>
    </row>
    <row r="495" spans="1:1">
      <c r="A495" s="618">
        <f>IF('Форма 4.5'!$V$112="",1,0)</f>
        <v>0</v>
      </c>
    </row>
    <row r="496" spans="1:1">
      <c r="A496" s="618">
        <f>IF('Форма 4.5'!$W$112="",1,0)</f>
        <v>0</v>
      </c>
    </row>
    <row r="497" spans="1:1">
      <c r="A497" s="618">
        <f>IF('Форма 4.5'!$X$112="",1,0)</f>
        <v>0</v>
      </c>
    </row>
    <row r="498" spans="1:1">
      <c r="A498" s="618">
        <f>IF('Форма 4.5'!$Y$112="",1,0)</f>
        <v>0</v>
      </c>
    </row>
    <row r="499" spans="1:1">
      <c r="A499" s="618">
        <f>IF('Форма 4.5'!$Z$112="",1,0)</f>
        <v>0</v>
      </c>
    </row>
    <row r="500" spans="1:1">
      <c r="A500" s="618">
        <f>IF('Форма 4.5'!$AA$112="",1,0)</f>
        <v>0</v>
      </c>
    </row>
    <row r="501" spans="1:1">
      <c r="A501" s="618">
        <f>IF('Форма 4.5'!$AB$112="",1,0)</f>
        <v>0</v>
      </c>
    </row>
    <row r="502" spans="1:1">
      <c r="A502" s="618">
        <f>IF('Форма 4.5'!$AC$112="",1,0)</f>
        <v>0</v>
      </c>
    </row>
    <row r="503" spans="1:1">
      <c r="A503" s="618">
        <f>IF('Форма 4.5'!$AD$112="",1,0)</f>
        <v>0</v>
      </c>
    </row>
    <row r="504" spans="1:1">
      <c r="A504" s="618">
        <f>IF('Форма 4.5'!$AE$112="",1,0)</f>
        <v>0</v>
      </c>
    </row>
    <row r="505" spans="1:1">
      <c r="A505" s="618">
        <f>IF('Форма 4.5'!$AF$112="",1,0)</f>
        <v>0</v>
      </c>
    </row>
    <row r="506" spans="1:1">
      <c r="A506" s="618">
        <f>IF('Форма 4.5'!$AG$112="",1,0)</f>
        <v>0</v>
      </c>
    </row>
    <row r="507" spans="1:1">
      <c r="A507" s="618">
        <f>IF('Форма 4.5'!$AH$112="",1,0)</f>
        <v>0</v>
      </c>
    </row>
    <row r="508" spans="1:1">
      <c r="A508" s="618">
        <f>IF('Форма 4.5'!$AI$112="",1,0)</f>
        <v>0</v>
      </c>
    </row>
    <row r="509" spans="1:1">
      <c r="A509" s="618">
        <f>IF('Форма 4.5'!$AJ$112="",1,0)</f>
        <v>0</v>
      </c>
    </row>
    <row r="510" spans="1:1">
      <c r="A510" s="618">
        <f>IF('Форма 4.5'!$I$113="",1,0)</f>
        <v>0</v>
      </c>
    </row>
    <row r="511" spans="1:1">
      <c r="A511" s="618">
        <f>IF('Форма 4.5'!$K$113="",1,0)</f>
        <v>0</v>
      </c>
    </row>
    <row r="512" spans="1:1">
      <c r="A512" s="618">
        <f>IF('Форма 4.5'!$L$113="",1,0)</f>
        <v>0</v>
      </c>
    </row>
    <row r="513" spans="1:1">
      <c r="A513" s="618">
        <f>IF('Форма 4.5'!$M$113="",1,0)</f>
        <v>0</v>
      </c>
    </row>
    <row r="514" spans="1:1">
      <c r="A514" s="618">
        <f>IF('Форма 4.5'!$N$113="",1,0)</f>
        <v>0</v>
      </c>
    </row>
    <row r="515" spans="1:1">
      <c r="A515" s="618">
        <f>IF('Форма 4.5'!$O$113="",1,0)</f>
        <v>0</v>
      </c>
    </row>
    <row r="516" spans="1:1">
      <c r="A516" s="618">
        <f>IF('Форма 4.5'!$P$113="",1,0)</f>
        <v>0</v>
      </c>
    </row>
    <row r="517" spans="1:1">
      <c r="A517" s="618">
        <f>IF('Форма 4.5'!$Q$113="",1,0)</f>
        <v>0</v>
      </c>
    </row>
    <row r="518" spans="1:1">
      <c r="A518" s="618">
        <f>IF('Форма 4.5'!$R$113="",1,0)</f>
        <v>0</v>
      </c>
    </row>
    <row r="519" spans="1:1">
      <c r="A519" s="618">
        <f>IF('Форма 4.5'!$S$113="",1,0)</f>
        <v>0</v>
      </c>
    </row>
    <row r="520" spans="1:1">
      <c r="A520" s="618">
        <f>IF('Форма 4.5'!$T$113="",1,0)</f>
        <v>0</v>
      </c>
    </row>
    <row r="521" spans="1:1">
      <c r="A521" s="618">
        <f>IF('Форма 4.5'!$U$113="",1,0)</f>
        <v>0</v>
      </c>
    </row>
    <row r="522" spans="1:1">
      <c r="A522" s="618">
        <f>IF('Форма 4.5'!$V$113="",1,0)</f>
        <v>0</v>
      </c>
    </row>
    <row r="523" spans="1:1">
      <c r="A523" s="618">
        <f>IF('Форма 4.5'!$W$113="",1,0)</f>
        <v>0</v>
      </c>
    </row>
    <row r="524" spans="1:1">
      <c r="A524" s="618">
        <f>IF('Форма 4.5'!$X$113="",1,0)</f>
        <v>0</v>
      </c>
    </row>
    <row r="525" spans="1:1">
      <c r="A525" s="618">
        <f>IF('Форма 4.5'!$Y$113="",1,0)</f>
        <v>0</v>
      </c>
    </row>
    <row r="526" spans="1:1">
      <c r="A526" s="618">
        <f>IF('Форма 4.5'!$Z$113="",1,0)</f>
        <v>0</v>
      </c>
    </row>
    <row r="527" spans="1:1">
      <c r="A527" s="618">
        <f>IF('Форма 4.5'!$AA$113="",1,0)</f>
        <v>0</v>
      </c>
    </row>
    <row r="528" spans="1:1">
      <c r="A528" s="618">
        <f>IF('Форма 4.5'!$AB$113="",1,0)</f>
        <v>0</v>
      </c>
    </row>
    <row r="529" spans="1:1">
      <c r="A529" s="618">
        <f>IF('Форма 4.5'!$AC$113="",1,0)</f>
        <v>0</v>
      </c>
    </row>
    <row r="530" spans="1:1">
      <c r="A530" s="618">
        <f>IF('Форма 4.5'!$AD$113="",1,0)</f>
        <v>0</v>
      </c>
    </row>
    <row r="531" spans="1:1">
      <c r="A531" s="618">
        <f>IF('Форма 4.5'!$AE$113="",1,0)</f>
        <v>0</v>
      </c>
    </row>
    <row r="532" spans="1:1">
      <c r="A532" s="618">
        <f>IF('Форма 4.5'!$AF$113="",1,0)</f>
        <v>0</v>
      </c>
    </row>
    <row r="533" spans="1:1">
      <c r="A533" s="618">
        <f>IF('Форма 4.5'!$AG$113="",1,0)</f>
        <v>0</v>
      </c>
    </row>
    <row r="534" spans="1:1">
      <c r="A534" s="618">
        <f>IF('Форма 4.5'!$AH$113="",1,0)</f>
        <v>0</v>
      </c>
    </row>
    <row r="535" spans="1:1">
      <c r="A535" s="618">
        <f>IF('Форма 4.5'!$AI$113="",1,0)</f>
        <v>0</v>
      </c>
    </row>
    <row r="536" spans="1:1">
      <c r="A536" s="618">
        <f>IF('Форма 4.5'!$AJ$113="",1,0)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odInfo">
    <tabColor indexed="47"/>
  </sheetPr>
  <dimension ref="A1:K11"/>
  <sheetViews>
    <sheetView showGridLines="0" zoomScaleNormal="100" workbookViewId="0"/>
  </sheetViews>
  <sheetFormatPr defaultRowHeight="11.25"/>
  <cols>
    <col min="1" max="1" width="3.7109375" style="125" customWidth="1"/>
    <col min="2" max="2" width="87.28515625" style="91" customWidth="1"/>
    <col min="3" max="3" width="9.140625" style="125"/>
    <col min="4" max="4" width="109.140625" style="125" customWidth="1"/>
    <col min="5" max="16384" width="9.140625" style="125"/>
  </cols>
  <sheetData>
    <row r="1" spans="1:11" ht="14.25">
      <c r="B1" s="184" t="s">
        <v>150</v>
      </c>
      <c r="C1" s="165"/>
      <c r="D1" s="895"/>
      <c r="E1" s="895"/>
      <c r="F1" s="895"/>
      <c r="G1" s="895"/>
      <c r="H1" s="895"/>
      <c r="I1" s="895"/>
      <c r="J1" s="895"/>
      <c r="K1" s="895"/>
    </row>
    <row r="2" spans="1:11" ht="14.25">
      <c r="A2" s="165">
        <v>1</v>
      </c>
      <c r="B2" s="185" t="s">
        <v>143</v>
      </c>
      <c r="C2" s="165"/>
      <c r="D2" s="895"/>
      <c r="E2" s="895"/>
      <c r="F2" s="895"/>
      <c r="G2" s="895"/>
      <c r="H2" s="895"/>
      <c r="I2" s="895"/>
      <c r="J2" s="895"/>
      <c r="K2" s="895"/>
    </row>
    <row r="3" spans="1:11" ht="22.5">
      <c r="A3" s="165">
        <v>2</v>
      </c>
      <c r="B3" s="185" t="s">
        <v>144</v>
      </c>
      <c r="C3" s="165"/>
      <c r="D3" s="896"/>
      <c r="E3" s="896"/>
      <c r="F3" s="896"/>
      <c r="G3" s="896"/>
      <c r="H3" s="896"/>
      <c r="I3" s="896"/>
      <c r="J3" s="896"/>
      <c r="K3" s="896"/>
    </row>
    <row r="4" spans="1:11" ht="14.25">
      <c r="B4" s="184" t="s">
        <v>151</v>
      </c>
      <c r="C4" s="165"/>
      <c r="D4" s="897"/>
      <c r="E4" s="896"/>
      <c r="F4" s="896"/>
      <c r="G4" s="896"/>
      <c r="H4" s="896"/>
      <c r="I4" s="896"/>
      <c r="J4" s="896"/>
      <c r="K4" s="896"/>
    </row>
    <row r="5" spans="1:11" ht="33.75">
      <c r="A5" s="165">
        <v>1</v>
      </c>
      <c r="B5" s="185" t="s">
        <v>192</v>
      </c>
      <c r="C5" s="165"/>
      <c r="D5" s="894"/>
      <c r="E5" s="894"/>
      <c r="F5" s="894"/>
      <c r="G5" s="894"/>
      <c r="H5" s="894"/>
      <c r="I5" s="894"/>
      <c r="J5" s="894"/>
      <c r="K5" s="894"/>
    </row>
    <row r="6" spans="1:11" ht="22.5">
      <c r="A6" s="165">
        <v>2</v>
      </c>
      <c r="B6" s="185" t="s">
        <v>149</v>
      </c>
    </row>
    <row r="7" spans="1:11" ht="22.5">
      <c r="A7" s="165">
        <v>3</v>
      </c>
      <c r="B7" s="185" t="s">
        <v>323</v>
      </c>
    </row>
    <row r="8" spans="1:11" ht="56.25">
      <c r="A8" s="165">
        <v>4</v>
      </c>
      <c r="B8" s="185" t="s">
        <v>324</v>
      </c>
    </row>
    <row r="9" spans="1:11">
      <c r="B9" s="184" t="s">
        <v>121</v>
      </c>
    </row>
    <row r="10" spans="1:11" ht="22.5">
      <c r="A10" s="165">
        <v>1</v>
      </c>
      <c r="B10" s="185" t="s">
        <v>119</v>
      </c>
    </row>
    <row r="11" spans="1:11">
      <c r="B11" s="91" t="s">
        <v>126</v>
      </c>
    </row>
  </sheetData>
  <mergeCells count="5">
    <mergeCell ref="D5:K5"/>
    <mergeCell ref="D1:K1"/>
    <mergeCell ref="D2:K2"/>
    <mergeCell ref="D3:K3"/>
    <mergeCell ref="D4:K4"/>
  </mergeCells>
  <phoneticPr fontId="1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Instruction"/>
  <dimension ref="A1:AG94"/>
  <sheetViews>
    <sheetView showGridLines="0" zoomScaleNormal="100" workbookViewId="0"/>
  </sheetViews>
  <sheetFormatPr defaultRowHeight="11.25"/>
  <cols>
    <col min="1" max="1" width="3.28515625" style="71" customWidth="1"/>
    <col min="2" max="2" width="8.7109375" style="71" customWidth="1"/>
    <col min="3" max="3" width="22.28515625" style="71" customWidth="1"/>
    <col min="4" max="4" width="4.28515625" style="71" customWidth="1"/>
    <col min="5" max="6" width="4.42578125" style="71" customWidth="1"/>
    <col min="7" max="7" width="4.5703125" style="71" customWidth="1"/>
    <col min="8" max="25" width="4.42578125" style="71" customWidth="1"/>
    <col min="26" max="33" width="9.140625" style="134"/>
    <col min="34" max="16384" width="9.140625" style="71"/>
  </cols>
  <sheetData>
    <row r="1" spans="1:27" ht="5.25" customHeight="1">
      <c r="AA1" s="134" t="s">
        <v>68</v>
      </c>
    </row>
    <row r="2" spans="1:27" ht="16.5" customHeight="1">
      <c r="B2" s="755" t="str">
        <f>"Код отчёта: " &amp; GetCode()</f>
        <v>Код отчёта: FAS.JKH.OPEN.INFO.BALANCE.WARM</v>
      </c>
      <c r="C2" s="755"/>
      <c r="D2" s="755"/>
      <c r="E2" s="755"/>
      <c r="F2" s="755"/>
      <c r="G2" s="755"/>
      <c r="V2" s="125"/>
    </row>
    <row r="3" spans="1:27" ht="18" customHeight="1">
      <c r="B3" s="756" t="str">
        <f>"Версия " &amp; GetVersion()</f>
        <v>Версия 2.0</v>
      </c>
      <c r="C3" s="756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V3" s="125"/>
      <c r="W3" s="125"/>
      <c r="X3" s="125"/>
      <c r="Y3" s="125"/>
    </row>
    <row r="4" spans="1:27" ht="4.5" customHeight="1"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7" ht="39" customHeight="1">
      <c r="B5" s="757" t="s">
        <v>782</v>
      </c>
      <c r="C5" s="758"/>
      <c r="D5" s="758"/>
      <c r="E5" s="758"/>
      <c r="F5" s="758"/>
      <c r="G5" s="758"/>
      <c r="H5" s="758"/>
      <c r="I5" s="758"/>
      <c r="J5" s="758"/>
      <c r="K5" s="758"/>
      <c r="L5" s="758"/>
      <c r="M5" s="758"/>
      <c r="N5" s="758"/>
      <c r="O5" s="758"/>
      <c r="P5" s="758"/>
      <c r="Q5" s="758"/>
      <c r="R5" s="758"/>
      <c r="S5" s="758"/>
      <c r="T5" s="758"/>
      <c r="U5" s="758"/>
      <c r="V5" s="758"/>
      <c r="W5" s="758"/>
      <c r="X5" s="758"/>
      <c r="Y5" s="759"/>
    </row>
    <row r="6" spans="1:27" ht="9.75" customHeight="1">
      <c r="A6" s="125"/>
      <c r="B6" s="135"/>
      <c r="C6" s="136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28"/>
    </row>
    <row r="7" spans="1:27" ht="15" customHeight="1">
      <c r="A7" s="125"/>
      <c r="B7" s="138"/>
      <c r="C7" s="139"/>
      <c r="D7" s="140"/>
      <c r="E7" s="751" t="s">
        <v>216</v>
      </c>
      <c r="F7" s="751"/>
      <c r="G7" s="751"/>
      <c r="H7" s="751"/>
      <c r="I7" s="751"/>
      <c r="J7" s="751"/>
      <c r="K7" s="751"/>
      <c r="L7" s="751"/>
      <c r="M7" s="751"/>
      <c r="N7" s="751"/>
      <c r="O7" s="751"/>
      <c r="P7" s="751"/>
      <c r="Q7" s="751"/>
      <c r="R7" s="751"/>
      <c r="S7" s="751"/>
      <c r="T7" s="751"/>
      <c r="U7" s="751"/>
      <c r="V7" s="751"/>
      <c r="W7" s="751"/>
      <c r="X7" s="751"/>
      <c r="Y7" s="129"/>
    </row>
    <row r="8" spans="1:27" ht="15" customHeight="1">
      <c r="A8" s="125"/>
      <c r="B8" s="138"/>
      <c r="C8" s="139"/>
      <c r="D8" s="140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  <c r="T8" s="751"/>
      <c r="U8" s="751"/>
      <c r="V8" s="751"/>
      <c r="W8" s="751"/>
      <c r="X8" s="751"/>
      <c r="Y8" s="129"/>
    </row>
    <row r="9" spans="1:27" ht="15" customHeight="1">
      <c r="A9" s="125"/>
      <c r="B9" s="138"/>
      <c r="C9" s="139"/>
      <c r="D9" s="140"/>
      <c r="E9" s="751"/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129"/>
    </row>
    <row r="10" spans="1:27" ht="10.5" customHeight="1">
      <c r="A10" s="125"/>
      <c r="B10" s="138"/>
      <c r="C10" s="139"/>
      <c r="D10" s="140"/>
      <c r="E10" s="751"/>
      <c r="F10" s="751"/>
      <c r="G10" s="751"/>
      <c r="H10" s="751"/>
      <c r="I10" s="751"/>
      <c r="J10" s="751"/>
      <c r="K10" s="751"/>
      <c r="L10" s="751"/>
      <c r="M10" s="751"/>
      <c r="N10" s="751"/>
      <c r="O10" s="751"/>
      <c r="P10" s="751"/>
      <c r="Q10" s="751"/>
      <c r="R10" s="751"/>
      <c r="S10" s="751"/>
      <c r="T10" s="751"/>
      <c r="U10" s="751"/>
      <c r="V10" s="751"/>
      <c r="W10" s="751"/>
      <c r="X10" s="751"/>
      <c r="Y10" s="129"/>
    </row>
    <row r="11" spans="1:27" ht="27" customHeight="1">
      <c r="A11" s="125"/>
      <c r="B11" s="138"/>
      <c r="C11" s="139"/>
      <c r="D11" s="140"/>
      <c r="E11" s="751"/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129"/>
    </row>
    <row r="12" spans="1:27" ht="12" customHeight="1">
      <c r="A12" s="125"/>
      <c r="B12" s="138"/>
      <c r="C12" s="139"/>
      <c r="D12" s="140"/>
      <c r="E12" s="751"/>
      <c r="F12" s="751"/>
      <c r="G12" s="751"/>
      <c r="H12" s="751"/>
      <c r="I12" s="751"/>
      <c r="J12" s="751"/>
      <c r="K12" s="751"/>
      <c r="L12" s="751"/>
      <c r="M12" s="751"/>
      <c r="N12" s="751"/>
      <c r="O12" s="751"/>
      <c r="P12" s="751"/>
      <c r="Q12" s="751"/>
      <c r="R12" s="751"/>
      <c r="S12" s="751"/>
      <c r="T12" s="751"/>
      <c r="U12" s="751"/>
      <c r="V12" s="751"/>
      <c r="W12" s="751"/>
      <c r="X12" s="751"/>
      <c r="Y12" s="129"/>
    </row>
    <row r="13" spans="1:27" ht="38.25" customHeight="1">
      <c r="A13" s="125"/>
      <c r="B13" s="138"/>
      <c r="C13" s="139"/>
      <c r="D13" s="140"/>
      <c r="E13" s="751"/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130"/>
    </row>
    <row r="14" spans="1:27" ht="15" customHeight="1">
      <c r="A14" s="125"/>
      <c r="B14" s="138"/>
      <c r="C14" s="139"/>
      <c r="D14" s="140"/>
      <c r="E14" s="751"/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1"/>
      <c r="R14" s="751"/>
      <c r="S14" s="751"/>
      <c r="T14" s="751"/>
      <c r="U14" s="751"/>
      <c r="V14" s="751"/>
      <c r="W14" s="751"/>
      <c r="X14" s="751"/>
      <c r="Y14" s="129"/>
    </row>
    <row r="15" spans="1:27" ht="15">
      <c r="A15" s="125"/>
      <c r="B15" s="138"/>
      <c r="C15" s="139"/>
      <c r="D15" s="140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129"/>
    </row>
    <row r="16" spans="1:27" ht="15">
      <c r="A16" s="125"/>
      <c r="B16" s="138"/>
      <c r="C16" s="139"/>
      <c r="D16" s="140"/>
      <c r="E16" s="751"/>
      <c r="F16" s="751"/>
      <c r="G16" s="751"/>
      <c r="H16" s="751"/>
      <c r="I16" s="751"/>
      <c r="J16" s="751"/>
      <c r="K16" s="751"/>
      <c r="L16" s="751"/>
      <c r="M16" s="751"/>
      <c r="N16" s="751"/>
      <c r="O16" s="751"/>
      <c r="P16" s="751"/>
      <c r="Q16" s="751"/>
      <c r="R16" s="751"/>
      <c r="S16" s="751"/>
      <c r="T16" s="751"/>
      <c r="U16" s="751"/>
      <c r="V16" s="751"/>
      <c r="W16" s="751"/>
      <c r="X16" s="751"/>
      <c r="Y16" s="129"/>
    </row>
    <row r="17" spans="1:25" ht="15" customHeight="1">
      <c r="A17" s="125"/>
      <c r="B17" s="138"/>
      <c r="C17" s="139"/>
      <c r="D17" s="140"/>
      <c r="E17" s="751"/>
      <c r="F17" s="751"/>
      <c r="G17" s="751"/>
      <c r="H17" s="751"/>
      <c r="I17" s="751"/>
      <c r="J17" s="751"/>
      <c r="K17" s="751"/>
      <c r="L17" s="751"/>
      <c r="M17" s="751"/>
      <c r="N17" s="751"/>
      <c r="O17" s="751"/>
      <c r="P17" s="751"/>
      <c r="Q17" s="751"/>
      <c r="R17" s="751"/>
      <c r="S17" s="751"/>
      <c r="T17" s="751"/>
      <c r="U17" s="751"/>
      <c r="V17" s="751"/>
      <c r="W17" s="751"/>
      <c r="X17" s="751"/>
      <c r="Y17" s="129"/>
    </row>
    <row r="18" spans="1:25" ht="15">
      <c r="A18" s="125"/>
      <c r="B18" s="138"/>
      <c r="C18" s="139"/>
      <c r="D18" s="140"/>
      <c r="E18" s="751"/>
      <c r="F18" s="751"/>
      <c r="G18" s="751"/>
      <c r="H18" s="751"/>
      <c r="I18" s="751"/>
      <c r="J18" s="751"/>
      <c r="K18" s="751"/>
      <c r="L18" s="751"/>
      <c r="M18" s="751"/>
      <c r="N18" s="751"/>
      <c r="O18" s="751"/>
      <c r="P18" s="751"/>
      <c r="Q18" s="751"/>
      <c r="R18" s="751"/>
      <c r="S18" s="751"/>
      <c r="T18" s="751"/>
      <c r="U18" s="751"/>
      <c r="V18" s="751"/>
      <c r="W18" s="751"/>
      <c r="X18" s="751"/>
      <c r="Y18" s="129"/>
    </row>
    <row r="19" spans="1:25" ht="23.45" customHeight="1">
      <c r="A19" s="125"/>
      <c r="B19" s="138"/>
      <c r="C19" s="139"/>
      <c r="D19" s="141"/>
      <c r="E19" s="751"/>
      <c r="F19" s="751"/>
      <c r="G19" s="751"/>
      <c r="H19" s="751"/>
      <c r="I19" s="751"/>
      <c r="J19" s="751"/>
      <c r="K19" s="751"/>
      <c r="L19" s="751"/>
      <c r="M19" s="751"/>
      <c r="N19" s="751"/>
      <c r="O19" s="751"/>
      <c r="P19" s="751"/>
      <c r="Q19" s="751"/>
      <c r="R19" s="751"/>
      <c r="S19" s="751"/>
      <c r="T19" s="751"/>
      <c r="U19" s="751"/>
      <c r="V19" s="751"/>
      <c r="W19" s="751"/>
      <c r="X19" s="751"/>
      <c r="Y19" s="129"/>
    </row>
    <row r="20" spans="1:25" ht="15" hidden="1">
      <c r="A20" s="125"/>
      <c r="B20" s="138"/>
      <c r="C20" s="139"/>
      <c r="D20" s="141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29"/>
    </row>
    <row r="21" spans="1:25" ht="14.25" hidden="1" customHeight="1">
      <c r="A21" s="125"/>
      <c r="B21" s="138"/>
      <c r="C21" s="139"/>
      <c r="D21" s="143"/>
      <c r="E21" s="150" t="s">
        <v>66</v>
      </c>
      <c r="F21" s="753" t="s">
        <v>70</v>
      </c>
      <c r="G21" s="754"/>
      <c r="H21" s="754"/>
      <c r="I21" s="754"/>
      <c r="J21" s="754"/>
      <c r="K21" s="754"/>
      <c r="L21" s="754"/>
      <c r="M21" s="754"/>
      <c r="N21" s="140"/>
      <c r="O21" s="152" t="s">
        <v>66</v>
      </c>
      <c r="P21" s="760" t="s">
        <v>67</v>
      </c>
      <c r="Q21" s="761"/>
      <c r="R21" s="761"/>
      <c r="S21" s="761"/>
      <c r="T21" s="761"/>
      <c r="U21" s="761"/>
      <c r="V21" s="761"/>
      <c r="W21" s="761"/>
      <c r="X21" s="761"/>
      <c r="Y21" s="129"/>
    </row>
    <row r="22" spans="1:25" ht="14.25" hidden="1" customHeight="1">
      <c r="A22" s="125"/>
      <c r="B22" s="138"/>
      <c r="C22" s="139"/>
      <c r="D22" s="143"/>
      <c r="E22" s="151" t="s">
        <v>66</v>
      </c>
      <c r="F22" s="753" t="s">
        <v>69</v>
      </c>
      <c r="G22" s="754"/>
      <c r="H22" s="754"/>
      <c r="I22" s="754"/>
      <c r="J22" s="754"/>
      <c r="K22" s="754"/>
      <c r="L22" s="754"/>
      <c r="M22" s="754"/>
      <c r="N22" s="140"/>
      <c r="O22" s="153" t="s">
        <v>66</v>
      </c>
      <c r="P22" s="760" t="s">
        <v>217</v>
      </c>
      <c r="Q22" s="761"/>
      <c r="R22" s="761"/>
      <c r="S22" s="761"/>
      <c r="T22" s="761"/>
      <c r="U22" s="761"/>
      <c r="V22" s="761"/>
      <c r="W22" s="761"/>
      <c r="X22" s="761"/>
      <c r="Y22" s="129"/>
    </row>
    <row r="23" spans="1:25" ht="27" hidden="1" customHeight="1">
      <c r="A23" s="125"/>
      <c r="B23" s="138"/>
      <c r="C23" s="139"/>
      <c r="D23" s="143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752"/>
      <c r="Q23" s="752"/>
      <c r="R23" s="752"/>
      <c r="S23" s="752"/>
      <c r="T23" s="752"/>
      <c r="U23" s="752"/>
      <c r="V23" s="752"/>
      <c r="W23" s="752"/>
      <c r="X23" s="140"/>
      <c r="Y23" s="129"/>
    </row>
    <row r="24" spans="1:25" ht="15" hidden="1" customHeight="1">
      <c r="A24" s="125"/>
      <c r="B24" s="138"/>
      <c r="C24" s="139"/>
      <c r="D24" s="143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29"/>
    </row>
    <row r="25" spans="1:25" ht="15" hidden="1" customHeight="1">
      <c r="A25" s="125"/>
      <c r="B25" s="138"/>
      <c r="C25" s="139"/>
      <c r="D25" s="143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29"/>
    </row>
    <row r="26" spans="1:25" ht="15" hidden="1" customHeight="1">
      <c r="A26" s="125"/>
      <c r="B26" s="138"/>
      <c r="C26" s="139"/>
      <c r="D26" s="143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29"/>
    </row>
    <row r="27" spans="1:25" ht="15" hidden="1" customHeight="1">
      <c r="A27" s="125"/>
      <c r="B27" s="138"/>
      <c r="C27" s="139"/>
      <c r="D27" s="143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29"/>
    </row>
    <row r="28" spans="1:25" ht="15" hidden="1" customHeight="1">
      <c r="A28" s="125"/>
      <c r="B28" s="138"/>
      <c r="C28" s="139"/>
      <c r="D28" s="143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29"/>
    </row>
    <row r="29" spans="1:25" ht="15" hidden="1" customHeight="1">
      <c r="A29" s="125"/>
      <c r="B29" s="138"/>
      <c r="C29" s="139"/>
      <c r="D29" s="143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29"/>
    </row>
    <row r="30" spans="1:25" ht="15" hidden="1" customHeight="1">
      <c r="A30" s="125"/>
      <c r="B30" s="138"/>
      <c r="C30" s="139"/>
      <c r="D30" s="143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29"/>
    </row>
    <row r="31" spans="1:25" ht="15" hidden="1" customHeight="1">
      <c r="A31" s="125"/>
      <c r="B31" s="138"/>
      <c r="C31" s="139"/>
      <c r="D31" s="143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29"/>
    </row>
    <row r="32" spans="1:25" ht="15" hidden="1" customHeight="1">
      <c r="A32" s="125"/>
      <c r="B32" s="138"/>
      <c r="C32" s="139"/>
      <c r="D32" s="143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29"/>
    </row>
    <row r="33" spans="1:25" ht="15" hidden="1" customHeight="1">
      <c r="A33" s="125"/>
      <c r="B33" s="138"/>
      <c r="C33" s="139"/>
      <c r="D33" s="141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29"/>
    </row>
    <row r="34" spans="1:25" ht="11.1" hidden="1" customHeight="1">
      <c r="A34" s="125"/>
      <c r="B34" s="138"/>
      <c r="C34" s="139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9"/>
    </row>
    <row r="35" spans="1:25" ht="24" hidden="1" customHeight="1">
      <c r="A35" s="125"/>
      <c r="B35" s="138"/>
      <c r="C35" s="139"/>
      <c r="D35" s="143"/>
      <c r="E35" s="751" t="s">
        <v>127</v>
      </c>
      <c r="F35" s="751"/>
      <c r="G35" s="751"/>
      <c r="H35" s="751"/>
      <c r="I35" s="751"/>
      <c r="J35" s="751"/>
      <c r="K35" s="751"/>
      <c r="L35" s="751"/>
      <c r="M35" s="751"/>
      <c r="N35" s="751"/>
      <c r="O35" s="751"/>
      <c r="P35" s="751"/>
      <c r="Q35" s="751"/>
      <c r="R35" s="751"/>
      <c r="S35" s="751"/>
      <c r="T35" s="751"/>
      <c r="U35" s="751"/>
      <c r="V35" s="751"/>
      <c r="W35" s="751"/>
      <c r="X35" s="751"/>
      <c r="Y35" s="129"/>
    </row>
    <row r="36" spans="1:25" ht="38.25" hidden="1" customHeight="1">
      <c r="A36" s="125"/>
      <c r="B36" s="138"/>
      <c r="C36" s="139"/>
      <c r="D36" s="143"/>
      <c r="E36" s="751"/>
      <c r="F36" s="751"/>
      <c r="G36" s="751"/>
      <c r="H36" s="751"/>
      <c r="I36" s="751"/>
      <c r="J36" s="751"/>
      <c r="K36" s="751"/>
      <c r="L36" s="751"/>
      <c r="M36" s="751"/>
      <c r="N36" s="751"/>
      <c r="O36" s="751"/>
      <c r="P36" s="751"/>
      <c r="Q36" s="751"/>
      <c r="R36" s="751"/>
      <c r="S36" s="751"/>
      <c r="T36" s="751"/>
      <c r="U36" s="751"/>
      <c r="V36" s="751"/>
      <c r="W36" s="751"/>
      <c r="X36" s="751"/>
      <c r="Y36" s="129"/>
    </row>
    <row r="37" spans="1:25" ht="9.75" hidden="1" customHeight="1">
      <c r="A37" s="125"/>
      <c r="B37" s="138"/>
      <c r="C37" s="139"/>
      <c r="D37" s="143"/>
      <c r="E37" s="751"/>
      <c r="F37" s="751"/>
      <c r="G37" s="751"/>
      <c r="H37" s="751"/>
      <c r="I37" s="751"/>
      <c r="J37" s="751"/>
      <c r="K37" s="751"/>
      <c r="L37" s="751"/>
      <c r="M37" s="751"/>
      <c r="N37" s="751"/>
      <c r="O37" s="751"/>
      <c r="P37" s="751"/>
      <c r="Q37" s="751"/>
      <c r="R37" s="751"/>
      <c r="S37" s="751"/>
      <c r="T37" s="751"/>
      <c r="U37" s="751"/>
      <c r="V37" s="751"/>
      <c r="W37" s="751"/>
      <c r="X37" s="751"/>
      <c r="Y37" s="129"/>
    </row>
    <row r="38" spans="1:25" ht="51" hidden="1" customHeight="1">
      <c r="A38" s="125"/>
      <c r="B38" s="138"/>
      <c r="C38" s="139"/>
      <c r="D38" s="143"/>
      <c r="E38" s="751"/>
      <c r="F38" s="751"/>
      <c r="G38" s="751"/>
      <c r="H38" s="751"/>
      <c r="I38" s="751"/>
      <c r="J38" s="751"/>
      <c r="K38" s="751"/>
      <c r="L38" s="751"/>
      <c r="M38" s="751"/>
      <c r="N38" s="751"/>
      <c r="O38" s="751"/>
      <c r="P38" s="751"/>
      <c r="Q38" s="751"/>
      <c r="R38" s="751"/>
      <c r="S38" s="751"/>
      <c r="T38" s="751"/>
      <c r="U38" s="751"/>
      <c r="V38" s="751"/>
      <c r="W38" s="751"/>
      <c r="X38" s="751"/>
      <c r="Y38" s="129"/>
    </row>
    <row r="39" spans="1:25" ht="15" hidden="1" customHeight="1">
      <c r="A39" s="125"/>
      <c r="B39" s="138"/>
      <c r="C39" s="139"/>
      <c r="D39" s="143"/>
      <c r="E39" s="751"/>
      <c r="F39" s="751"/>
      <c r="G39" s="751"/>
      <c r="H39" s="751"/>
      <c r="I39" s="751"/>
      <c r="J39" s="751"/>
      <c r="K39" s="751"/>
      <c r="L39" s="751"/>
      <c r="M39" s="751"/>
      <c r="N39" s="751"/>
      <c r="O39" s="751"/>
      <c r="P39" s="751"/>
      <c r="Q39" s="751"/>
      <c r="R39" s="751"/>
      <c r="S39" s="751"/>
      <c r="T39" s="751"/>
      <c r="U39" s="751"/>
      <c r="V39" s="751"/>
      <c r="W39" s="751"/>
      <c r="X39" s="751"/>
      <c r="Y39" s="129"/>
    </row>
    <row r="40" spans="1:25" ht="12" hidden="1" customHeight="1">
      <c r="A40" s="125"/>
      <c r="B40" s="138"/>
      <c r="C40" s="139"/>
      <c r="D40" s="143"/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  <c r="U40" s="762"/>
      <c r="V40" s="762"/>
      <c r="W40" s="762"/>
      <c r="X40" s="762"/>
      <c r="Y40" s="129"/>
    </row>
    <row r="41" spans="1:25" ht="15.95" hidden="1" customHeight="1">
      <c r="A41" s="125"/>
      <c r="B41" s="138"/>
      <c r="C41" s="139"/>
      <c r="D41" s="143"/>
      <c r="E41" s="763"/>
      <c r="F41" s="763"/>
      <c r="G41" s="763"/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129"/>
    </row>
    <row r="42" spans="1:25" ht="15.95" hidden="1" customHeight="1">
      <c r="A42" s="125"/>
      <c r="B42" s="138"/>
      <c r="C42" s="139"/>
      <c r="D42" s="143"/>
      <c r="E42" s="763"/>
      <c r="F42" s="763"/>
      <c r="G42" s="763"/>
      <c r="H42" s="763"/>
      <c r="I42" s="763"/>
      <c r="J42" s="763"/>
      <c r="K42" s="763"/>
      <c r="L42" s="763"/>
      <c r="M42" s="763"/>
      <c r="N42" s="763"/>
      <c r="O42" s="763"/>
      <c r="P42" s="763"/>
      <c r="Q42" s="763"/>
      <c r="R42" s="763"/>
      <c r="S42" s="763"/>
      <c r="T42" s="763"/>
      <c r="U42" s="763"/>
      <c r="V42" s="763"/>
      <c r="W42" s="763"/>
      <c r="X42" s="763"/>
      <c r="Y42" s="129"/>
    </row>
    <row r="43" spans="1:25" ht="15.95" hidden="1" customHeight="1">
      <c r="A43" s="125"/>
      <c r="B43" s="138"/>
      <c r="C43" s="139"/>
      <c r="D43" s="143"/>
      <c r="E43" s="763"/>
      <c r="F43" s="763"/>
      <c r="G43" s="763"/>
      <c r="H43" s="763"/>
      <c r="I43" s="763"/>
      <c r="J43" s="763"/>
      <c r="K43" s="763"/>
      <c r="L43" s="763"/>
      <c r="M43" s="763"/>
      <c r="N43" s="763"/>
      <c r="O43" s="763"/>
      <c r="P43" s="763"/>
      <c r="Q43" s="763"/>
      <c r="R43" s="763"/>
      <c r="S43" s="763"/>
      <c r="T43" s="763"/>
      <c r="U43" s="763"/>
      <c r="V43" s="763"/>
      <c r="W43" s="763"/>
      <c r="X43" s="763"/>
      <c r="Y43" s="129"/>
    </row>
    <row r="44" spans="1:25" ht="15.95" hidden="1" customHeight="1">
      <c r="A44" s="125"/>
      <c r="B44" s="138"/>
      <c r="C44" s="139"/>
      <c r="D44" s="141"/>
      <c r="E44" s="763"/>
      <c r="F44" s="763"/>
      <c r="G44" s="763"/>
      <c r="H44" s="763"/>
      <c r="I44" s="763"/>
      <c r="J44" s="763"/>
      <c r="K44" s="763"/>
      <c r="L44" s="763"/>
      <c r="M44" s="763"/>
      <c r="N44" s="763"/>
      <c r="O44" s="763"/>
      <c r="P44" s="763"/>
      <c r="Q44" s="763"/>
      <c r="R44" s="763"/>
      <c r="S44" s="763"/>
      <c r="T44" s="763"/>
      <c r="U44" s="763"/>
      <c r="V44" s="763"/>
      <c r="W44" s="763"/>
      <c r="X44" s="763"/>
      <c r="Y44" s="129"/>
    </row>
    <row r="45" spans="1:25" ht="18" hidden="1" customHeight="1">
      <c r="A45" s="125"/>
      <c r="B45" s="138"/>
      <c r="C45" s="139"/>
      <c r="D45" s="141"/>
      <c r="E45" s="763"/>
      <c r="F45" s="763"/>
      <c r="G45" s="763"/>
      <c r="H45" s="763"/>
      <c r="I45" s="763"/>
      <c r="J45" s="763"/>
      <c r="K45" s="763"/>
      <c r="L45" s="763"/>
      <c r="M45" s="763"/>
      <c r="N45" s="763"/>
      <c r="O45" s="763"/>
      <c r="P45" s="763"/>
      <c r="Q45" s="763"/>
      <c r="R45" s="763"/>
      <c r="S45" s="763"/>
      <c r="T45" s="763"/>
      <c r="U45" s="763"/>
      <c r="V45" s="763"/>
      <c r="W45" s="763"/>
      <c r="X45" s="763"/>
      <c r="Y45" s="129"/>
    </row>
    <row r="46" spans="1:25" ht="24" hidden="1" customHeight="1">
      <c r="A46" s="125"/>
      <c r="B46" s="138"/>
      <c r="C46" s="139"/>
      <c r="D46" s="143"/>
      <c r="E46" s="751" t="s">
        <v>65</v>
      </c>
      <c r="F46" s="751"/>
      <c r="G46" s="751"/>
      <c r="H46" s="751"/>
      <c r="I46" s="751"/>
      <c r="J46" s="751"/>
      <c r="K46" s="751"/>
      <c r="L46" s="751"/>
      <c r="M46" s="751"/>
      <c r="N46" s="751"/>
      <c r="O46" s="751"/>
      <c r="P46" s="751"/>
      <c r="Q46" s="751"/>
      <c r="R46" s="751"/>
      <c r="S46" s="751"/>
      <c r="T46" s="751"/>
      <c r="U46" s="751"/>
      <c r="V46" s="751"/>
      <c r="W46" s="751"/>
      <c r="X46" s="751"/>
      <c r="Y46" s="129"/>
    </row>
    <row r="47" spans="1:25" ht="37.5" hidden="1" customHeight="1">
      <c r="A47" s="125"/>
      <c r="B47" s="138"/>
      <c r="C47" s="139"/>
      <c r="D47" s="143"/>
      <c r="E47" s="751"/>
      <c r="F47" s="751"/>
      <c r="G47" s="751"/>
      <c r="H47" s="751"/>
      <c r="I47" s="751"/>
      <c r="J47" s="751"/>
      <c r="K47" s="751"/>
      <c r="L47" s="751"/>
      <c r="M47" s="751"/>
      <c r="N47" s="751"/>
      <c r="O47" s="751"/>
      <c r="P47" s="751"/>
      <c r="Q47" s="751"/>
      <c r="R47" s="751"/>
      <c r="S47" s="751"/>
      <c r="T47" s="751"/>
      <c r="U47" s="751"/>
      <c r="V47" s="751"/>
      <c r="W47" s="751"/>
      <c r="X47" s="751"/>
      <c r="Y47" s="129"/>
    </row>
    <row r="48" spans="1:25" ht="24" hidden="1" customHeight="1">
      <c r="A48" s="125"/>
      <c r="B48" s="138"/>
      <c r="C48" s="139"/>
      <c r="D48" s="143"/>
      <c r="E48" s="751"/>
      <c r="F48" s="751"/>
      <c r="G48" s="751"/>
      <c r="H48" s="751"/>
      <c r="I48" s="751"/>
      <c r="J48" s="751"/>
      <c r="K48" s="751"/>
      <c r="L48" s="751"/>
      <c r="M48" s="751"/>
      <c r="N48" s="751"/>
      <c r="O48" s="751"/>
      <c r="P48" s="751"/>
      <c r="Q48" s="751"/>
      <c r="R48" s="751"/>
      <c r="S48" s="751"/>
      <c r="T48" s="751"/>
      <c r="U48" s="751"/>
      <c r="V48" s="751"/>
      <c r="W48" s="751"/>
      <c r="X48" s="751"/>
      <c r="Y48" s="129"/>
    </row>
    <row r="49" spans="1:25" ht="51" hidden="1" customHeight="1">
      <c r="A49" s="125"/>
      <c r="B49" s="138"/>
      <c r="C49" s="139"/>
      <c r="D49" s="143"/>
      <c r="E49" s="751"/>
      <c r="F49" s="751"/>
      <c r="G49" s="751"/>
      <c r="H49" s="751"/>
      <c r="I49" s="751"/>
      <c r="J49" s="751"/>
      <c r="K49" s="751"/>
      <c r="L49" s="751"/>
      <c r="M49" s="751"/>
      <c r="N49" s="751"/>
      <c r="O49" s="751"/>
      <c r="P49" s="751"/>
      <c r="Q49" s="751"/>
      <c r="R49" s="751"/>
      <c r="S49" s="751"/>
      <c r="T49" s="751"/>
      <c r="U49" s="751"/>
      <c r="V49" s="751"/>
      <c r="W49" s="751"/>
      <c r="X49" s="751"/>
      <c r="Y49" s="129"/>
    </row>
    <row r="50" spans="1:25" ht="12" hidden="1" customHeight="1">
      <c r="A50" s="125"/>
      <c r="B50" s="138"/>
      <c r="C50" s="139"/>
      <c r="D50" s="143"/>
      <c r="E50" s="751"/>
      <c r="F50" s="751"/>
      <c r="G50" s="751"/>
      <c r="H50" s="751"/>
      <c r="I50" s="751"/>
      <c r="J50" s="751"/>
      <c r="K50" s="751"/>
      <c r="L50" s="751"/>
      <c r="M50" s="751"/>
      <c r="N50" s="751"/>
      <c r="O50" s="751"/>
      <c r="P50" s="751"/>
      <c r="Q50" s="751"/>
      <c r="R50" s="751"/>
      <c r="S50" s="751"/>
      <c r="T50" s="751"/>
      <c r="U50" s="751"/>
      <c r="V50" s="751"/>
      <c r="W50" s="751"/>
      <c r="X50" s="751"/>
      <c r="Y50" s="129"/>
    </row>
    <row r="51" spans="1:25" ht="12" hidden="1" customHeight="1">
      <c r="A51" s="125"/>
      <c r="B51" s="138"/>
      <c r="C51" s="139"/>
      <c r="D51" s="143"/>
      <c r="E51" s="751"/>
      <c r="F51" s="751"/>
      <c r="G51" s="751"/>
      <c r="H51" s="751"/>
      <c r="I51" s="751"/>
      <c r="J51" s="751"/>
      <c r="K51" s="751"/>
      <c r="L51" s="751"/>
      <c r="M51" s="751"/>
      <c r="N51" s="751"/>
      <c r="O51" s="751"/>
      <c r="P51" s="751"/>
      <c r="Q51" s="751"/>
      <c r="R51" s="751"/>
      <c r="S51" s="751"/>
      <c r="T51" s="751"/>
      <c r="U51" s="751"/>
      <c r="V51" s="751"/>
      <c r="W51" s="751"/>
      <c r="X51" s="751"/>
      <c r="Y51" s="129"/>
    </row>
    <row r="52" spans="1:25" ht="12" hidden="1" customHeight="1">
      <c r="A52" s="125"/>
      <c r="B52" s="138"/>
      <c r="C52" s="139"/>
      <c r="D52" s="143"/>
      <c r="E52" s="751"/>
      <c r="F52" s="751"/>
      <c r="G52" s="751"/>
      <c r="H52" s="751"/>
      <c r="I52" s="751"/>
      <c r="J52" s="751"/>
      <c r="K52" s="751"/>
      <c r="L52" s="751"/>
      <c r="M52" s="751"/>
      <c r="N52" s="751"/>
      <c r="O52" s="751"/>
      <c r="P52" s="751"/>
      <c r="Q52" s="751"/>
      <c r="R52" s="751"/>
      <c r="S52" s="751"/>
      <c r="T52" s="751"/>
      <c r="U52" s="751"/>
      <c r="V52" s="751"/>
      <c r="W52" s="751"/>
      <c r="X52" s="751"/>
      <c r="Y52" s="129"/>
    </row>
    <row r="53" spans="1:25" ht="12" hidden="1" customHeight="1">
      <c r="A53" s="125"/>
      <c r="B53" s="138"/>
      <c r="C53" s="139"/>
      <c r="D53" s="143"/>
      <c r="E53" s="751"/>
      <c r="F53" s="751"/>
      <c r="G53" s="751"/>
      <c r="H53" s="751"/>
      <c r="I53" s="751"/>
      <c r="J53" s="751"/>
      <c r="K53" s="751"/>
      <c r="L53" s="751"/>
      <c r="M53" s="751"/>
      <c r="N53" s="751"/>
      <c r="O53" s="751"/>
      <c r="P53" s="751"/>
      <c r="Q53" s="751"/>
      <c r="R53" s="751"/>
      <c r="S53" s="751"/>
      <c r="T53" s="751"/>
      <c r="U53" s="751"/>
      <c r="V53" s="751"/>
      <c r="W53" s="751"/>
      <c r="X53" s="751"/>
      <c r="Y53" s="129"/>
    </row>
    <row r="54" spans="1:25" ht="12" hidden="1" customHeight="1">
      <c r="A54" s="125"/>
      <c r="B54" s="138"/>
      <c r="C54" s="139"/>
      <c r="D54" s="143"/>
      <c r="E54" s="751"/>
      <c r="F54" s="751"/>
      <c r="G54" s="751"/>
      <c r="H54" s="751"/>
      <c r="I54" s="751"/>
      <c r="J54" s="751"/>
      <c r="K54" s="751"/>
      <c r="L54" s="751"/>
      <c r="M54" s="751"/>
      <c r="N54" s="751"/>
      <c r="O54" s="751"/>
      <c r="P54" s="751"/>
      <c r="Q54" s="751"/>
      <c r="R54" s="751"/>
      <c r="S54" s="751"/>
      <c r="T54" s="751"/>
      <c r="U54" s="751"/>
      <c r="V54" s="751"/>
      <c r="W54" s="751"/>
      <c r="X54" s="751"/>
      <c r="Y54" s="129"/>
    </row>
    <row r="55" spans="1:25" ht="12" hidden="1" customHeight="1">
      <c r="A55" s="125"/>
      <c r="B55" s="138"/>
      <c r="C55" s="139"/>
      <c r="D55" s="143"/>
      <c r="E55" s="751"/>
      <c r="F55" s="751"/>
      <c r="G55" s="751"/>
      <c r="H55" s="751"/>
      <c r="I55" s="751"/>
      <c r="J55" s="751"/>
      <c r="K55" s="751"/>
      <c r="L55" s="751"/>
      <c r="M55" s="751"/>
      <c r="N55" s="751"/>
      <c r="O55" s="751"/>
      <c r="P55" s="751"/>
      <c r="Q55" s="751"/>
      <c r="R55" s="751"/>
      <c r="S55" s="751"/>
      <c r="T55" s="751"/>
      <c r="U55" s="751"/>
      <c r="V55" s="751"/>
      <c r="W55" s="751"/>
      <c r="X55" s="751"/>
      <c r="Y55" s="129"/>
    </row>
    <row r="56" spans="1:25" ht="12" hidden="1" customHeight="1">
      <c r="A56" s="125"/>
      <c r="B56" s="138"/>
      <c r="C56" s="139"/>
      <c r="D56" s="141"/>
      <c r="E56" s="751"/>
      <c r="F56" s="751"/>
      <c r="G56" s="751"/>
      <c r="H56" s="751"/>
      <c r="I56" s="751"/>
      <c r="J56" s="751"/>
      <c r="K56" s="751"/>
      <c r="L56" s="751"/>
      <c r="M56" s="751"/>
      <c r="N56" s="751"/>
      <c r="O56" s="751"/>
      <c r="P56" s="751"/>
      <c r="Q56" s="751"/>
      <c r="R56" s="751"/>
      <c r="S56" s="751"/>
      <c r="T56" s="751"/>
      <c r="U56" s="751"/>
      <c r="V56" s="751"/>
      <c r="W56" s="751"/>
      <c r="X56" s="751"/>
      <c r="Y56" s="129"/>
    </row>
    <row r="57" spans="1:25" ht="11.1" hidden="1" customHeight="1">
      <c r="A57" s="125"/>
      <c r="B57" s="138"/>
      <c r="C57" s="139"/>
      <c r="D57" s="141"/>
      <c r="E57" s="751"/>
      <c r="F57" s="751"/>
      <c r="G57" s="751"/>
      <c r="H57" s="751"/>
      <c r="I57" s="751"/>
      <c r="J57" s="751"/>
      <c r="K57" s="751"/>
      <c r="L57" s="751"/>
      <c r="M57" s="751"/>
      <c r="N57" s="751"/>
      <c r="O57" s="751"/>
      <c r="P57" s="751"/>
      <c r="Q57" s="751"/>
      <c r="R57" s="751"/>
      <c r="S57" s="751"/>
      <c r="T57" s="751"/>
      <c r="U57" s="751"/>
      <c r="V57" s="751"/>
      <c r="W57" s="751"/>
      <c r="X57" s="751"/>
      <c r="Y57" s="129"/>
    </row>
    <row r="58" spans="1:25" ht="15" hidden="1" customHeight="1">
      <c r="A58" s="125"/>
      <c r="B58" s="138"/>
      <c r="C58" s="139"/>
      <c r="D58" s="143"/>
      <c r="E58" s="771" t="s">
        <v>218</v>
      </c>
      <c r="F58" s="771"/>
      <c r="G58" s="771"/>
      <c r="H58" s="771"/>
      <c r="I58" s="771"/>
      <c r="J58" s="771"/>
      <c r="K58" s="771"/>
      <c r="L58" s="771"/>
      <c r="M58" s="771"/>
      <c r="N58" s="771"/>
      <c r="O58" s="771"/>
      <c r="P58" s="771"/>
      <c r="Q58" s="771"/>
      <c r="R58" s="771"/>
      <c r="S58" s="771"/>
      <c r="T58" s="771"/>
      <c r="U58" s="771"/>
      <c r="V58" s="264"/>
      <c r="W58" s="264"/>
      <c r="X58" s="264"/>
      <c r="Y58" s="129"/>
    </row>
    <row r="59" spans="1:25" ht="15" hidden="1" customHeight="1">
      <c r="A59" s="125"/>
      <c r="B59" s="138"/>
      <c r="C59" s="139"/>
      <c r="D59" s="143"/>
      <c r="E59" s="765"/>
      <c r="F59" s="765"/>
      <c r="G59" s="765"/>
      <c r="H59" s="766"/>
      <c r="I59" s="766"/>
      <c r="J59" s="766"/>
      <c r="K59" s="766"/>
      <c r="L59" s="766"/>
      <c r="M59" s="766"/>
      <c r="N59" s="766"/>
      <c r="O59" s="766"/>
      <c r="P59" s="766"/>
      <c r="Q59" s="766"/>
      <c r="R59" s="766"/>
      <c r="S59" s="766"/>
      <c r="T59" s="766"/>
      <c r="U59" s="766"/>
      <c r="V59" s="766"/>
      <c r="W59" s="766"/>
      <c r="X59" s="766"/>
      <c r="Y59" s="129"/>
    </row>
    <row r="60" spans="1:25" ht="15" hidden="1" customHeight="1">
      <c r="A60" s="125"/>
      <c r="B60" s="138"/>
      <c r="C60" s="139"/>
      <c r="D60" s="143"/>
      <c r="E60" s="767"/>
      <c r="F60" s="768"/>
      <c r="G60" s="769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129"/>
    </row>
    <row r="61" spans="1:25" ht="21" hidden="1" customHeight="1">
      <c r="A61" s="125"/>
      <c r="B61" s="138"/>
      <c r="C61" s="139"/>
      <c r="D61" s="143"/>
      <c r="E61" s="44"/>
      <c r="F61" s="42"/>
      <c r="G61" s="43"/>
      <c r="H61" s="772"/>
      <c r="I61" s="772"/>
      <c r="J61" s="772"/>
      <c r="K61" s="772"/>
      <c r="L61" s="772"/>
      <c r="M61" s="772"/>
      <c r="N61" s="772"/>
      <c r="O61" s="772"/>
      <c r="P61" s="772"/>
      <c r="Q61" s="772"/>
      <c r="R61" s="772"/>
      <c r="S61" s="772"/>
      <c r="T61" s="772"/>
      <c r="U61" s="772"/>
      <c r="V61" s="772"/>
      <c r="W61" s="772"/>
      <c r="X61" s="772"/>
      <c r="Y61" s="129"/>
    </row>
    <row r="62" spans="1:25" ht="21" hidden="1" customHeight="1">
      <c r="A62" s="125"/>
      <c r="B62" s="138"/>
      <c r="C62" s="139"/>
      <c r="D62" s="143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29"/>
    </row>
    <row r="63" spans="1:25" ht="21" hidden="1" customHeight="1">
      <c r="A63" s="125"/>
      <c r="B63" s="138"/>
      <c r="C63" s="139"/>
      <c r="D63" s="143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29"/>
    </row>
    <row r="64" spans="1:25" ht="21" hidden="1" customHeight="1">
      <c r="A64" s="125"/>
      <c r="B64" s="138"/>
      <c r="C64" s="139"/>
      <c r="D64" s="143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29"/>
    </row>
    <row r="65" spans="1:25" ht="21" hidden="1" customHeight="1">
      <c r="A65" s="125"/>
      <c r="B65" s="138"/>
      <c r="C65" s="139"/>
      <c r="D65" s="143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29"/>
    </row>
    <row r="66" spans="1:25" ht="21" hidden="1" customHeight="1">
      <c r="A66" s="125"/>
      <c r="B66" s="138"/>
      <c r="C66" s="139"/>
      <c r="D66" s="143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29"/>
    </row>
    <row r="67" spans="1:25" ht="21" hidden="1" customHeight="1">
      <c r="A67" s="125"/>
      <c r="B67" s="138"/>
      <c r="C67" s="139"/>
      <c r="D67" s="143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29"/>
    </row>
    <row r="68" spans="1:25" ht="21" hidden="1" customHeight="1">
      <c r="A68" s="125"/>
      <c r="B68" s="138"/>
      <c r="C68" s="139"/>
      <c r="D68" s="141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29"/>
    </row>
    <row r="69" spans="1:25" ht="18" hidden="1" customHeight="1">
      <c r="A69" s="125"/>
      <c r="B69" s="138"/>
      <c r="C69" s="139"/>
      <c r="D69" s="141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29"/>
    </row>
    <row r="70" spans="1:25" ht="15" hidden="1">
      <c r="A70" s="125"/>
      <c r="B70" s="138"/>
      <c r="C70" s="139"/>
      <c r="D70" s="143"/>
      <c r="E70" s="771" t="s">
        <v>219</v>
      </c>
      <c r="F70" s="771"/>
      <c r="G70" s="771"/>
      <c r="H70" s="771"/>
      <c r="I70" s="771"/>
      <c r="J70" s="771"/>
      <c r="K70" s="771"/>
      <c r="L70" s="771"/>
      <c r="M70" s="771"/>
      <c r="N70" s="771"/>
      <c r="O70" s="771"/>
      <c r="P70" s="771"/>
      <c r="Q70" s="771"/>
      <c r="R70" s="771"/>
      <c r="S70" s="771"/>
      <c r="T70" s="771"/>
      <c r="U70" s="262"/>
      <c r="V70" s="262"/>
      <c r="W70" s="262"/>
      <c r="X70" s="262"/>
      <c r="Y70" s="129"/>
    </row>
    <row r="71" spans="1:25" ht="15" hidden="1">
      <c r="A71" s="125"/>
      <c r="B71" s="138"/>
      <c r="C71" s="139"/>
      <c r="D71" s="143"/>
      <c r="E71" s="771" t="s">
        <v>220</v>
      </c>
      <c r="F71" s="771"/>
      <c r="G71" s="771"/>
      <c r="H71" s="771"/>
      <c r="I71" s="771"/>
      <c r="J71" s="771"/>
      <c r="K71" s="771"/>
      <c r="L71" s="771"/>
      <c r="M71" s="771"/>
      <c r="N71" s="771"/>
      <c r="O71" s="771"/>
      <c r="P71" s="771"/>
      <c r="Q71" s="771"/>
      <c r="R71" s="771"/>
      <c r="S71" s="771"/>
      <c r="T71" s="771"/>
      <c r="U71" s="263"/>
      <c r="V71" s="263"/>
      <c r="W71" s="263"/>
      <c r="X71" s="263"/>
      <c r="Y71" s="129"/>
    </row>
    <row r="72" spans="1:25" ht="27" hidden="1" customHeight="1">
      <c r="A72" s="125"/>
      <c r="B72" s="138"/>
      <c r="C72" s="139"/>
      <c r="D72" s="143"/>
      <c r="E72" s="144"/>
      <c r="F72" s="770"/>
      <c r="G72" s="770"/>
      <c r="H72" s="770"/>
      <c r="I72" s="770"/>
      <c r="J72" s="770"/>
      <c r="K72" s="770"/>
      <c r="L72" s="770"/>
      <c r="M72" s="770"/>
      <c r="N72" s="770"/>
      <c r="O72" s="770"/>
      <c r="P72" s="770"/>
      <c r="Q72" s="770"/>
      <c r="R72" s="770"/>
      <c r="S72" s="770"/>
      <c r="T72" s="770"/>
      <c r="U72" s="770"/>
      <c r="V72" s="770"/>
      <c r="W72" s="770"/>
      <c r="X72" s="770"/>
      <c r="Y72" s="129"/>
    </row>
    <row r="73" spans="1:25" ht="52.5" hidden="1" customHeight="1">
      <c r="A73" s="125"/>
      <c r="B73" s="138"/>
      <c r="C73" s="139"/>
      <c r="D73" s="143"/>
      <c r="E73" s="144"/>
      <c r="F73" s="770"/>
      <c r="G73" s="770"/>
      <c r="H73" s="770"/>
      <c r="I73" s="770"/>
      <c r="J73" s="770"/>
      <c r="K73" s="770"/>
      <c r="L73" s="770"/>
      <c r="M73" s="770"/>
      <c r="N73" s="770"/>
      <c r="O73" s="770"/>
      <c r="P73" s="770"/>
      <c r="Q73" s="770"/>
      <c r="R73" s="770"/>
      <c r="S73" s="770"/>
      <c r="T73" s="770"/>
      <c r="U73" s="770"/>
      <c r="V73" s="770"/>
      <c r="W73" s="770"/>
      <c r="X73" s="770"/>
      <c r="Y73" s="129"/>
    </row>
    <row r="74" spans="1:25" ht="8.1" hidden="1" customHeight="1">
      <c r="A74" s="125"/>
      <c r="B74" s="138"/>
      <c r="C74" s="139"/>
      <c r="D74" s="143"/>
      <c r="E74" s="14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129"/>
    </row>
    <row r="75" spans="1:25" ht="14.25" hidden="1" customHeight="1">
      <c r="A75" s="125"/>
      <c r="B75" s="138"/>
      <c r="C75" s="139"/>
      <c r="D75" s="143"/>
      <c r="E75" s="775"/>
      <c r="F75" s="775"/>
      <c r="G75" s="775"/>
      <c r="H75" s="775"/>
      <c r="I75" s="775"/>
      <c r="J75" s="775"/>
      <c r="K75" s="775"/>
      <c r="L75" s="775"/>
      <c r="M75" s="775"/>
      <c r="N75" s="775"/>
      <c r="O75" s="775"/>
      <c r="P75" s="775"/>
      <c r="Q75" s="775"/>
      <c r="R75" s="775"/>
      <c r="S75" s="775"/>
      <c r="T75" s="775"/>
      <c r="U75" s="775"/>
      <c r="V75" s="775"/>
      <c r="W75" s="775"/>
      <c r="X75" s="775"/>
      <c r="Y75" s="129"/>
    </row>
    <row r="76" spans="1:25" ht="34.5" hidden="1" customHeight="1">
      <c r="A76" s="125"/>
      <c r="B76" s="138"/>
      <c r="C76" s="139"/>
      <c r="D76" s="143"/>
      <c r="E76" s="776"/>
      <c r="F76" s="776"/>
      <c r="G76" s="776"/>
      <c r="H76" s="776"/>
      <c r="I76" s="776"/>
      <c r="J76" s="776"/>
      <c r="K76" s="776"/>
      <c r="L76" s="776"/>
      <c r="M76" s="776"/>
      <c r="N76" s="776"/>
      <c r="O76" s="776"/>
      <c r="P76" s="776"/>
      <c r="Q76" s="776"/>
      <c r="R76" s="776"/>
      <c r="S76" s="776"/>
      <c r="T76" s="776"/>
      <c r="U76" s="776"/>
      <c r="V76" s="776"/>
      <c r="W76" s="776"/>
      <c r="X76" s="776"/>
      <c r="Y76" s="129"/>
    </row>
    <row r="77" spans="1:25" ht="23.1" hidden="1" customHeight="1">
      <c r="A77" s="125"/>
      <c r="B77" s="138"/>
      <c r="C77" s="139"/>
      <c r="D77" s="143"/>
      <c r="E77" s="776"/>
      <c r="F77" s="776"/>
      <c r="G77" s="776"/>
      <c r="H77" s="776"/>
      <c r="I77" s="776"/>
      <c r="J77" s="776"/>
      <c r="K77" s="776"/>
      <c r="L77" s="776"/>
      <c r="M77" s="776"/>
      <c r="N77" s="776"/>
      <c r="O77" s="776"/>
      <c r="P77" s="776"/>
      <c r="Q77" s="776"/>
      <c r="R77" s="776"/>
      <c r="S77" s="776"/>
      <c r="T77" s="776"/>
      <c r="U77" s="776"/>
      <c r="V77" s="776"/>
      <c r="W77" s="776"/>
      <c r="X77" s="776"/>
      <c r="Y77" s="129"/>
    </row>
    <row r="78" spans="1:25" ht="42.75" hidden="1" customHeight="1">
      <c r="A78" s="125"/>
      <c r="B78" s="138"/>
      <c r="C78" s="139"/>
      <c r="D78" s="143"/>
      <c r="E78" s="776"/>
      <c r="F78" s="776"/>
      <c r="G78" s="776"/>
      <c r="H78" s="776"/>
      <c r="I78" s="776"/>
      <c r="J78" s="776"/>
      <c r="K78" s="776"/>
      <c r="L78" s="776"/>
      <c r="M78" s="776"/>
      <c r="N78" s="776"/>
      <c r="O78" s="776"/>
      <c r="P78" s="776"/>
      <c r="Q78" s="776"/>
      <c r="R78" s="776"/>
      <c r="S78" s="776"/>
      <c r="T78" s="776"/>
      <c r="U78" s="776"/>
      <c r="V78" s="776"/>
      <c r="W78" s="776"/>
      <c r="X78" s="776"/>
      <c r="Y78" s="129"/>
    </row>
    <row r="79" spans="1:25" ht="25.5" hidden="1" customHeight="1">
      <c r="A79" s="125"/>
      <c r="B79" s="138"/>
      <c r="C79" s="139"/>
      <c r="D79" s="143"/>
      <c r="E79" s="773" t="s">
        <v>64</v>
      </c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129"/>
    </row>
    <row r="80" spans="1:25" ht="15" hidden="1" customHeight="1">
      <c r="A80" s="125"/>
      <c r="B80" s="138"/>
      <c r="C80" s="139"/>
      <c r="D80" s="143"/>
      <c r="E80" s="140"/>
      <c r="F80" s="140"/>
      <c r="G80" s="140"/>
      <c r="H80" s="131"/>
      <c r="I80" s="131"/>
      <c r="J80" s="131"/>
      <c r="K80" s="131"/>
      <c r="L80" s="131"/>
      <c r="M80" s="131"/>
      <c r="N80" s="131"/>
      <c r="O80" s="132"/>
      <c r="P80" s="132"/>
      <c r="Q80" s="132"/>
      <c r="R80" s="132"/>
      <c r="S80" s="132"/>
      <c r="T80" s="132"/>
      <c r="U80" s="140"/>
      <c r="V80" s="140"/>
      <c r="W80" s="140"/>
      <c r="X80" s="140"/>
      <c r="Y80" s="129"/>
    </row>
    <row r="81" spans="1:27" ht="15" hidden="1" customHeight="1">
      <c r="A81" s="125"/>
      <c r="B81" s="138"/>
      <c r="C81" s="139"/>
      <c r="D81" s="143"/>
      <c r="E81" s="145"/>
      <c r="F81" s="764" t="s">
        <v>63</v>
      </c>
      <c r="G81" s="764"/>
      <c r="H81" s="764"/>
      <c r="I81" s="764"/>
      <c r="J81" s="764"/>
      <c r="K81" s="764"/>
      <c r="L81" s="764"/>
      <c r="M81" s="764"/>
      <c r="N81" s="764"/>
      <c r="O81" s="764"/>
      <c r="P81" s="764"/>
      <c r="Q81" s="764"/>
      <c r="R81" s="764"/>
      <c r="S81" s="764"/>
      <c r="T81" s="132"/>
      <c r="U81" s="140"/>
      <c r="V81" s="140"/>
      <c r="W81" s="140"/>
      <c r="X81" s="140"/>
      <c r="Y81" s="129"/>
      <c r="AA81" s="134" t="s">
        <v>61</v>
      </c>
    </row>
    <row r="82" spans="1:27" ht="15" hidden="1" customHeight="1">
      <c r="A82" s="125"/>
      <c r="B82" s="138"/>
      <c r="C82" s="139"/>
      <c r="D82" s="143"/>
      <c r="E82" s="140"/>
      <c r="F82" s="140"/>
      <c r="G82" s="140"/>
      <c r="H82" s="131"/>
      <c r="I82" s="131"/>
      <c r="J82" s="131"/>
      <c r="K82" s="131"/>
      <c r="L82" s="131"/>
      <c r="M82" s="131"/>
      <c r="N82" s="131"/>
      <c r="O82" s="132"/>
      <c r="P82" s="132"/>
      <c r="Q82" s="132"/>
      <c r="R82" s="132"/>
      <c r="S82" s="132"/>
      <c r="T82" s="132"/>
      <c r="U82" s="140"/>
      <c r="V82" s="140"/>
      <c r="W82" s="140"/>
      <c r="X82" s="140"/>
      <c r="Y82" s="129"/>
    </row>
    <row r="83" spans="1:27" ht="15" hidden="1">
      <c r="A83" s="125"/>
      <c r="B83" s="138"/>
      <c r="C83" s="139"/>
      <c r="D83" s="143"/>
      <c r="E83" s="140"/>
      <c r="F83" s="764" t="s">
        <v>62</v>
      </c>
      <c r="G83" s="764"/>
      <c r="H83" s="764"/>
      <c r="I83" s="764"/>
      <c r="J83" s="764"/>
      <c r="K83" s="764"/>
      <c r="L83" s="764"/>
      <c r="M83" s="764"/>
      <c r="N83" s="764"/>
      <c r="O83" s="764"/>
      <c r="P83" s="764"/>
      <c r="Q83" s="764"/>
      <c r="R83" s="764"/>
      <c r="S83" s="764"/>
      <c r="T83" s="764"/>
      <c r="U83" s="764"/>
      <c r="V83" s="764"/>
      <c r="W83" s="764"/>
      <c r="X83" s="764"/>
      <c r="Y83" s="129"/>
    </row>
    <row r="84" spans="1:27" ht="15" hidden="1">
      <c r="A84" s="125"/>
      <c r="B84" s="138"/>
      <c r="C84" s="139"/>
      <c r="D84" s="143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29"/>
    </row>
    <row r="85" spans="1:27" ht="15" hidden="1">
      <c r="A85" s="125"/>
      <c r="B85" s="138"/>
      <c r="C85" s="139"/>
      <c r="D85" s="143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29"/>
    </row>
    <row r="86" spans="1:27" ht="15" hidden="1">
      <c r="A86" s="125"/>
      <c r="B86" s="138"/>
      <c r="C86" s="139"/>
      <c r="D86" s="143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29"/>
    </row>
    <row r="87" spans="1:27" ht="15" hidden="1">
      <c r="A87" s="125"/>
      <c r="B87" s="138"/>
      <c r="C87" s="139"/>
      <c r="D87" s="143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29"/>
    </row>
    <row r="88" spans="1:27" ht="15" hidden="1" customHeight="1">
      <c r="A88" s="125"/>
      <c r="B88" s="138"/>
      <c r="C88" s="139"/>
      <c r="D88" s="143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29"/>
    </row>
    <row r="89" spans="1:27" ht="15" hidden="1" customHeight="1">
      <c r="A89" s="125"/>
      <c r="B89" s="138"/>
      <c r="C89" s="139"/>
      <c r="D89" s="143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29"/>
    </row>
    <row r="90" spans="1:27" ht="15" hidden="1" customHeight="1">
      <c r="A90" s="125"/>
      <c r="B90" s="138"/>
      <c r="C90" s="139"/>
      <c r="D90" s="143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29"/>
    </row>
    <row r="91" spans="1:27" ht="15" hidden="1" customHeight="1">
      <c r="A91" s="125"/>
      <c r="B91" s="138"/>
      <c r="C91" s="139"/>
      <c r="D91" s="143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29"/>
    </row>
    <row r="92" spans="1:27" ht="15" hidden="1" customHeight="1">
      <c r="A92" s="125"/>
      <c r="B92" s="138"/>
      <c r="C92" s="139"/>
      <c r="D92" s="143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29"/>
    </row>
    <row r="93" spans="1:27" ht="11.1" hidden="1" customHeight="1">
      <c r="A93" s="125"/>
      <c r="B93" s="138"/>
      <c r="C93" s="139"/>
      <c r="D93" s="143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29"/>
    </row>
    <row r="94" spans="1:27" ht="15" customHeight="1">
      <c r="A94" s="125"/>
      <c r="B94" s="146"/>
      <c r="C94" s="147"/>
      <c r="D94" s="148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33"/>
    </row>
  </sheetData>
  <sheetProtection algorithmName="SHA-512" hashValue="qKnZ9Hg3TYNuYMeq8NF8uNK5CSL3px66GdWSv8z0UYDrWin/4ojLvzYx4mTDvWhqp+aNs7xZk1rykhGR4gr5og==" saltValue="qzP+0i9yzN35oaZVtSVVWA==" spinCount="100000" sheet="1" objects="1" scenarios="1" formatColumns="0" formatRows="0"/>
  <dataConsolidate/>
  <mergeCells count="30"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</mergeCells>
  <hyperlinks>
    <hyperlink ref="E58:U58" location="Инструкция!A1" tooltip="http://sp.eias.ru/index.php?a=add&amp;catid=76" display="Обратиться за помощью в службу технической поддержки" xr:uid="{00000000-0004-0000-0200-000000000000}"/>
    <hyperlink ref="E70:T70" location="Инструкция!A1" tooltip="http://support.eias.ru/knowledgebase.php?article=28" display="Инструкция по загрузке сопроводительных материалов" xr:uid="{00000000-0004-0000-0200-000001000000}"/>
    <hyperlink ref="E71:T71" location="Инструкция!A1" tooltip="http://eias.ru/files/shablon/FAS_JKH_OPEN_INFO_BALANCE_WARM.pdf" display="Инструкция по работе с отчетной формой" xr:uid="{00000000-0004-0000-0200-000002000000}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EHSHEET">
    <tabColor indexed="47"/>
  </sheetPr>
  <dimension ref="A1:AC87"/>
  <sheetViews>
    <sheetView showGridLines="0" zoomScaleNormal="100" workbookViewId="0"/>
  </sheetViews>
  <sheetFormatPr defaultRowHeight="11.25"/>
  <cols>
    <col min="1" max="1" width="32.5703125" style="79" customWidth="1"/>
    <col min="2" max="2" width="9.140625" style="71"/>
    <col min="3" max="3" width="15.7109375" style="82" customWidth="1"/>
    <col min="4" max="4" width="17" style="82" customWidth="1"/>
    <col min="5" max="5" width="15.7109375" style="76" customWidth="1"/>
    <col min="6" max="6" width="11.140625" style="76" customWidth="1"/>
    <col min="7" max="7" width="31.42578125" style="76" customWidth="1"/>
    <col min="8" max="9" width="26.85546875" style="76" customWidth="1"/>
    <col min="10" max="10" width="9.140625" style="76"/>
    <col min="11" max="11" width="26.28515625" style="78" customWidth="1"/>
    <col min="12" max="12" width="29.140625" style="77" customWidth="1"/>
    <col min="13" max="13" width="39.85546875" style="76" bestFit="1" customWidth="1"/>
    <col min="14" max="14" width="9.140625" style="76"/>
    <col min="15" max="15" width="29.5703125" style="76" customWidth="1"/>
    <col min="16" max="16" width="29" style="76" customWidth="1"/>
    <col min="17" max="18" width="9.140625" style="76"/>
    <col min="19" max="19" width="21" style="76" customWidth="1"/>
    <col min="20" max="20" width="42" style="76" customWidth="1"/>
    <col min="21" max="21" width="9.140625" style="76"/>
    <col min="22" max="22" width="30.140625" style="76" customWidth="1"/>
    <col min="23" max="23" width="7.7109375" style="76" bestFit="1" customWidth="1"/>
    <col min="24" max="25" width="9.140625" style="76"/>
    <col min="26" max="26" width="49.7109375" style="76" customWidth="1"/>
    <col min="27" max="27" width="9.140625" style="76"/>
    <col min="28" max="28" width="36.42578125" style="76" customWidth="1"/>
    <col min="29" max="16384" width="9.140625" style="76"/>
  </cols>
  <sheetData>
    <row r="1" spans="1:29" s="74" customFormat="1" ht="51">
      <c r="A1" s="58" t="s">
        <v>132</v>
      </c>
      <c r="B1" s="80"/>
      <c r="C1" s="37" t="s">
        <v>20</v>
      </c>
      <c r="D1" s="37" t="s">
        <v>17</v>
      </c>
      <c r="E1" s="37" t="s">
        <v>33</v>
      </c>
      <c r="F1" s="37" t="s">
        <v>56</v>
      </c>
      <c r="G1" s="37" t="s">
        <v>48</v>
      </c>
      <c r="H1" s="37" t="s">
        <v>73</v>
      </c>
      <c r="I1" s="37" t="s">
        <v>103</v>
      </c>
      <c r="J1" s="48" t="s">
        <v>104</v>
      </c>
      <c r="K1" s="37" t="s">
        <v>51</v>
      </c>
      <c r="L1" s="73" t="s">
        <v>99</v>
      </c>
      <c r="M1" s="45" t="s">
        <v>100</v>
      </c>
      <c r="O1" s="501" t="s">
        <v>489</v>
      </c>
      <c r="P1" s="501" t="s">
        <v>522</v>
      </c>
      <c r="S1" s="898" t="s">
        <v>235</v>
      </c>
      <c r="T1" s="898"/>
      <c r="V1" s="899" t="s">
        <v>523</v>
      </c>
      <c r="W1" s="899"/>
      <c r="Z1" s="619" t="s">
        <v>541</v>
      </c>
      <c r="AB1" s="900" t="s">
        <v>629</v>
      </c>
      <c r="AC1" s="900"/>
    </row>
    <row r="2" spans="1:29" ht="25.5">
      <c r="A2" s="353" t="s">
        <v>168</v>
      </c>
      <c r="C2" s="634">
        <v>2018</v>
      </c>
      <c r="D2" s="38" t="s">
        <v>18</v>
      </c>
      <c r="E2" s="39" t="s">
        <v>34</v>
      </c>
      <c r="F2" s="39" t="s">
        <v>57</v>
      </c>
      <c r="G2" s="39" t="s">
        <v>46</v>
      </c>
      <c r="H2" s="39" t="s">
        <v>74</v>
      </c>
      <c r="I2" s="41"/>
      <c r="J2" s="75">
        <v>52</v>
      </c>
      <c r="K2" s="37" t="s">
        <v>52</v>
      </c>
      <c r="L2" s="73" t="s">
        <v>533</v>
      </c>
      <c r="M2" s="46" t="s">
        <v>221</v>
      </c>
      <c r="O2" s="502" t="s">
        <v>490</v>
      </c>
      <c r="P2" s="524" t="s">
        <v>535</v>
      </c>
      <c r="S2" s="299" t="s">
        <v>236</v>
      </c>
      <c r="T2" s="500" t="s">
        <v>237</v>
      </c>
      <c r="V2" s="502" t="s">
        <v>524</v>
      </c>
      <c r="W2" s="502" t="b">
        <v>0</v>
      </c>
      <c r="Z2" s="620" t="s">
        <v>542</v>
      </c>
      <c r="AB2" s="634" t="s">
        <v>630</v>
      </c>
      <c r="AC2" s="634" t="s">
        <v>631</v>
      </c>
    </row>
    <row r="3" spans="1:29" ht="112.5">
      <c r="A3" s="353" t="s">
        <v>169</v>
      </c>
      <c r="C3" s="634">
        <v>2019</v>
      </c>
      <c r="D3" s="38" t="s">
        <v>19</v>
      </c>
      <c r="E3" s="39" t="s">
        <v>35</v>
      </c>
      <c r="F3" s="39" t="s">
        <v>58</v>
      </c>
      <c r="G3" s="39" t="s">
        <v>47</v>
      </c>
      <c r="H3" s="39" t="s">
        <v>71</v>
      </c>
      <c r="I3" s="41" t="s">
        <v>102</v>
      </c>
      <c r="J3" s="72" t="s">
        <v>105</v>
      </c>
      <c r="K3" s="37" t="s">
        <v>53</v>
      </c>
      <c r="L3" s="73" t="s">
        <v>315</v>
      </c>
      <c r="M3" s="46" t="s">
        <v>222</v>
      </c>
      <c r="O3" s="502" t="s">
        <v>491</v>
      </c>
      <c r="P3" s="524" t="s">
        <v>536</v>
      </c>
      <c r="S3" s="299" t="s">
        <v>546</v>
      </c>
      <c r="T3" s="499" t="s">
        <v>551</v>
      </c>
      <c r="V3" s="502" t="s">
        <v>525</v>
      </c>
      <c r="W3" s="502" t="b">
        <v>0</v>
      </c>
      <c r="Z3" s="620" t="s">
        <v>543</v>
      </c>
      <c r="AB3" s="634" t="s">
        <v>632</v>
      </c>
      <c r="AC3" s="634" t="s">
        <v>631</v>
      </c>
    </row>
    <row r="4" spans="1:29" ht="45">
      <c r="A4" s="353" t="s">
        <v>270</v>
      </c>
      <c r="C4" s="634">
        <v>2020</v>
      </c>
      <c r="E4" s="39" t="s">
        <v>36</v>
      </c>
      <c r="F4" s="39" t="s">
        <v>59</v>
      </c>
      <c r="H4" s="39" t="s">
        <v>72</v>
      </c>
      <c r="I4" s="41"/>
      <c r="J4" s="75">
        <v>104</v>
      </c>
      <c r="K4" s="37" t="s">
        <v>54</v>
      </c>
      <c r="L4" s="73" t="s">
        <v>316</v>
      </c>
      <c r="M4" s="46"/>
      <c r="O4" s="502" t="s">
        <v>497</v>
      </c>
      <c r="P4" s="524" t="s">
        <v>537</v>
      </c>
      <c r="S4" s="617" t="s">
        <v>547</v>
      </c>
      <c r="T4" s="499" t="s">
        <v>451</v>
      </c>
      <c r="V4" s="502" t="s">
        <v>526</v>
      </c>
      <c r="W4" s="502" t="b">
        <v>0</v>
      </c>
      <c r="Z4" s="620" t="s">
        <v>544</v>
      </c>
      <c r="AB4" s="634" t="s">
        <v>633</v>
      </c>
      <c r="AC4" s="634" t="s">
        <v>634</v>
      </c>
    </row>
    <row r="5" spans="1:29" ht="45">
      <c r="A5" s="353" t="s">
        <v>211</v>
      </c>
      <c r="C5" s="38">
        <v>2021</v>
      </c>
      <c r="E5" s="39" t="s">
        <v>37</v>
      </c>
      <c r="F5" s="39" t="s">
        <v>60</v>
      </c>
      <c r="K5" s="37" t="s">
        <v>55</v>
      </c>
      <c r="L5" s="73"/>
      <c r="M5" s="46"/>
      <c r="O5" s="502" t="s">
        <v>492</v>
      </c>
      <c r="S5" s="299" t="s">
        <v>548</v>
      </c>
      <c r="T5" s="499" t="s">
        <v>463</v>
      </c>
      <c r="V5" s="502" t="s">
        <v>527</v>
      </c>
      <c r="W5" s="502" t="b">
        <v>1</v>
      </c>
      <c r="Z5" s="620" t="s">
        <v>545</v>
      </c>
      <c r="AB5" s="634" t="s">
        <v>635</v>
      </c>
      <c r="AC5" s="634" t="s">
        <v>636</v>
      </c>
    </row>
    <row r="6" spans="1:29" ht="22.5">
      <c r="A6" s="353" t="s">
        <v>198</v>
      </c>
      <c r="E6" s="39" t="s">
        <v>38</v>
      </c>
      <c r="F6" s="41"/>
      <c r="K6" s="76"/>
      <c r="L6" s="76"/>
      <c r="O6" s="502" t="s">
        <v>498</v>
      </c>
      <c r="S6" s="617" t="s">
        <v>549</v>
      </c>
      <c r="T6" s="499" t="s">
        <v>550</v>
      </c>
      <c r="V6" s="502" t="s">
        <v>528</v>
      </c>
      <c r="W6" s="502" t="b">
        <v>0</v>
      </c>
      <c r="AB6" s="634" t="s">
        <v>637</v>
      </c>
      <c r="AC6" s="634" t="s">
        <v>636</v>
      </c>
    </row>
    <row r="7" spans="1:29" ht="45">
      <c r="A7" s="353" t="s">
        <v>271</v>
      </c>
      <c r="E7" s="39" t="s">
        <v>39</v>
      </c>
      <c r="F7" s="41"/>
      <c r="K7" s="83"/>
      <c r="L7" s="76"/>
      <c r="O7" s="502" t="s">
        <v>493</v>
      </c>
      <c r="S7" s="299" t="s">
        <v>761</v>
      </c>
      <c r="T7" s="499" t="s">
        <v>762</v>
      </c>
      <c r="AB7" s="634" t="s">
        <v>638</v>
      </c>
      <c r="AC7" s="634" t="s">
        <v>636</v>
      </c>
    </row>
    <row r="8" spans="1:29">
      <c r="A8" s="353" t="s">
        <v>272</v>
      </c>
      <c r="E8" s="39" t="s">
        <v>40</v>
      </c>
      <c r="F8" s="41"/>
      <c r="K8" s="84" t="s">
        <v>124</v>
      </c>
      <c r="O8" s="502" t="s">
        <v>499</v>
      </c>
      <c r="AB8" s="634" t="s">
        <v>639</v>
      </c>
      <c r="AC8" s="634" t="s">
        <v>636</v>
      </c>
    </row>
    <row r="9" spans="1:29" ht="22.5">
      <c r="A9" s="353" t="s">
        <v>170</v>
      </c>
      <c r="E9" s="39" t="s">
        <v>41</v>
      </c>
      <c r="F9" s="41"/>
      <c r="K9" s="82"/>
      <c r="O9" s="502" t="s">
        <v>500</v>
      </c>
      <c r="AB9" s="634" t="s">
        <v>640</v>
      </c>
      <c r="AC9" s="634" t="s">
        <v>636</v>
      </c>
    </row>
    <row r="10" spans="1:29" ht="12.75">
      <c r="A10" s="353" t="s">
        <v>273</v>
      </c>
      <c r="E10" s="39" t="s">
        <v>42</v>
      </c>
      <c r="F10" s="41"/>
      <c r="K10" s="83"/>
      <c r="O10" s="502" t="s">
        <v>494</v>
      </c>
      <c r="AB10" s="634" t="s">
        <v>641</v>
      </c>
      <c r="AC10" s="634" t="s">
        <v>636</v>
      </c>
    </row>
    <row r="11" spans="1:29" ht="22.5">
      <c r="A11" s="353" t="s">
        <v>274</v>
      </c>
      <c r="E11" s="39" t="s">
        <v>43</v>
      </c>
      <c r="F11" s="41"/>
      <c r="K11" s="85"/>
      <c r="O11" s="502" t="s">
        <v>495</v>
      </c>
      <c r="AB11" s="634" t="s">
        <v>642</v>
      </c>
      <c r="AC11" s="634" t="s">
        <v>636</v>
      </c>
    </row>
    <row r="12" spans="1:29" ht="33.75">
      <c r="A12" s="353" t="s">
        <v>275</v>
      </c>
      <c r="E12" s="39" t="s">
        <v>44</v>
      </c>
      <c r="F12" s="41"/>
      <c r="O12" s="502" t="s">
        <v>501</v>
      </c>
      <c r="P12" s="161"/>
      <c r="AB12" s="634" t="s">
        <v>643</v>
      </c>
      <c r="AC12" s="634" t="s">
        <v>636</v>
      </c>
    </row>
    <row r="13" spans="1:29">
      <c r="A13" s="353" t="s">
        <v>276</v>
      </c>
      <c r="E13" s="39" t="s">
        <v>45</v>
      </c>
      <c r="F13" s="41"/>
      <c r="O13" s="502" t="s">
        <v>496</v>
      </c>
      <c r="AB13" s="634" t="s">
        <v>644</v>
      </c>
      <c r="AC13" s="634" t="s">
        <v>645</v>
      </c>
    </row>
    <row r="14" spans="1:29">
      <c r="A14" s="353" t="s">
        <v>277</v>
      </c>
      <c r="AB14" s="634" t="s">
        <v>646</v>
      </c>
      <c r="AC14" s="634" t="s">
        <v>645</v>
      </c>
    </row>
    <row r="15" spans="1:29">
      <c r="A15" s="353" t="s">
        <v>207</v>
      </c>
      <c r="AB15" s="634" t="s">
        <v>647</v>
      </c>
      <c r="AC15" s="634" t="s">
        <v>645</v>
      </c>
    </row>
    <row r="16" spans="1:29">
      <c r="A16" s="353" t="s">
        <v>199</v>
      </c>
      <c r="C16" s="161"/>
      <c r="D16" s="154"/>
      <c r="E16" s="154"/>
      <c r="G16" s="229" t="s">
        <v>160</v>
      </c>
      <c r="AB16" s="634" t="s">
        <v>648</v>
      </c>
      <c r="AC16" s="634" t="s">
        <v>645</v>
      </c>
    </row>
    <row r="17" spans="1:29">
      <c r="A17" s="353" t="s">
        <v>278</v>
      </c>
      <c r="C17" s="155" t="s">
        <v>128</v>
      </c>
      <c r="D17" s="156" t="str">
        <f>IF(f_year = "","", "01.01."&amp;f_year)</f>
        <v>01.01.2021</v>
      </c>
      <c r="E17" s="156" t="str">
        <f>IF(f_year = "","", "31.12."&amp; f_year)</f>
        <v>31.12.2021</v>
      </c>
      <c r="G17" s="230" t="s">
        <v>3603</v>
      </c>
      <c r="AB17" s="634" t="s">
        <v>649</v>
      </c>
      <c r="AC17" s="634" t="s">
        <v>636</v>
      </c>
    </row>
    <row r="18" spans="1:29">
      <c r="A18" s="353" t="s">
        <v>279</v>
      </c>
      <c r="C18" s="157"/>
      <c r="D18" s="158"/>
      <c r="E18" s="158"/>
      <c r="G18" s="161"/>
      <c r="AB18" s="634" t="s">
        <v>650</v>
      </c>
      <c r="AC18" s="634" t="s">
        <v>636</v>
      </c>
    </row>
    <row r="19" spans="1:29" ht="22.5">
      <c r="A19" s="353" t="s">
        <v>280</v>
      </c>
      <c r="C19" s="161"/>
      <c r="D19" s="154"/>
      <c r="E19" s="154"/>
      <c r="G19" s="229" t="s">
        <v>163</v>
      </c>
      <c r="AB19" s="634" t="s">
        <v>651</v>
      </c>
      <c r="AC19" s="634" t="s">
        <v>636</v>
      </c>
    </row>
    <row r="20" spans="1:29" ht="22.5">
      <c r="A20" s="353" t="s">
        <v>171</v>
      </c>
      <c r="C20" s="159" t="s">
        <v>129</v>
      </c>
      <c r="D20" s="160"/>
      <c r="E20" s="160"/>
      <c r="G20" s="84" t="b">
        <v>1</v>
      </c>
      <c r="AB20" s="634" t="s">
        <v>652</v>
      </c>
      <c r="AC20" s="634" t="s">
        <v>645</v>
      </c>
    </row>
    <row r="21" spans="1:29">
      <c r="A21" s="353" t="s">
        <v>172</v>
      </c>
      <c r="AB21" s="634" t="s">
        <v>653</v>
      </c>
      <c r="AC21" s="634" t="s">
        <v>636</v>
      </c>
    </row>
    <row r="22" spans="1:29">
      <c r="A22" s="353" t="s">
        <v>173</v>
      </c>
      <c r="AB22" s="634" t="s">
        <v>654</v>
      </c>
      <c r="AC22" s="634" t="s">
        <v>636</v>
      </c>
    </row>
    <row r="23" spans="1:29">
      <c r="A23" s="353" t="s">
        <v>281</v>
      </c>
      <c r="AB23" s="634" t="s">
        <v>655</v>
      </c>
      <c r="AC23" s="634" t="s">
        <v>631</v>
      </c>
    </row>
    <row r="24" spans="1:29">
      <c r="A24" s="353" t="s">
        <v>282</v>
      </c>
      <c r="AB24" s="634" t="s">
        <v>656</v>
      </c>
      <c r="AC24" s="634" t="s">
        <v>657</v>
      </c>
    </row>
    <row r="25" spans="1:29">
      <c r="A25" s="353" t="s">
        <v>174</v>
      </c>
      <c r="AB25" s="634" t="s">
        <v>658</v>
      </c>
      <c r="AC25" s="634" t="s">
        <v>657</v>
      </c>
    </row>
    <row r="26" spans="1:29">
      <c r="A26" s="353" t="s">
        <v>283</v>
      </c>
      <c r="AB26" s="634" t="s">
        <v>659</v>
      </c>
      <c r="AC26" s="634" t="s">
        <v>657</v>
      </c>
    </row>
    <row r="27" spans="1:29">
      <c r="A27" s="353" t="s">
        <v>175</v>
      </c>
      <c r="AB27" s="634" t="s">
        <v>660</v>
      </c>
      <c r="AC27" s="634" t="s">
        <v>657</v>
      </c>
    </row>
    <row r="28" spans="1:29">
      <c r="A28" s="353" t="s">
        <v>208</v>
      </c>
      <c r="AB28" s="634" t="s">
        <v>661</v>
      </c>
      <c r="AC28" s="634" t="s">
        <v>662</v>
      </c>
    </row>
    <row r="29" spans="1:29">
      <c r="A29" s="353" t="s">
        <v>200</v>
      </c>
      <c r="AB29" s="634" t="s">
        <v>528</v>
      </c>
      <c r="AC29" s="634"/>
    </row>
    <row r="30" spans="1:29">
      <c r="A30" s="353" t="s">
        <v>284</v>
      </c>
    </row>
    <row r="31" spans="1:29">
      <c r="A31" s="353" t="s">
        <v>285</v>
      </c>
    </row>
    <row r="32" spans="1:29">
      <c r="A32" s="353" t="s">
        <v>176</v>
      </c>
    </row>
    <row r="33" spans="1:1">
      <c r="A33" s="353" t="s">
        <v>286</v>
      </c>
    </row>
    <row r="34" spans="1:1">
      <c r="A34" s="353" t="s">
        <v>287</v>
      </c>
    </row>
    <row r="35" spans="1:1">
      <c r="A35" s="353" t="s">
        <v>288</v>
      </c>
    </row>
    <row r="36" spans="1:1">
      <c r="A36" s="353" t="s">
        <v>289</v>
      </c>
    </row>
    <row r="37" spans="1:1">
      <c r="A37" s="353" t="s">
        <v>290</v>
      </c>
    </row>
    <row r="38" spans="1:1">
      <c r="A38" s="353" t="s">
        <v>201</v>
      </c>
    </row>
    <row r="39" spans="1:1">
      <c r="A39" s="353" t="s">
        <v>291</v>
      </c>
    </row>
    <row r="40" spans="1:1">
      <c r="A40" s="353" t="s">
        <v>177</v>
      </c>
    </row>
    <row r="41" spans="1:1">
      <c r="A41" s="353" t="s">
        <v>178</v>
      </c>
    </row>
    <row r="42" spans="1:1">
      <c r="A42" s="353" t="s">
        <v>179</v>
      </c>
    </row>
    <row r="43" spans="1:1">
      <c r="A43" s="353" t="s">
        <v>292</v>
      </c>
    </row>
    <row r="44" spans="1:1">
      <c r="A44" s="353" t="s">
        <v>293</v>
      </c>
    </row>
    <row r="45" spans="1:1">
      <c r="A45" s="353" t="s">
        <v>202</v>
      </c>
    </row>
    <row r="46" spans="1:1">
      <c r="A46" s="353" t="s">
        <v>294</v>
      </c>
    </row>
    <row r="47" spans="1:1">
      <c r="A47" s="353" t="s">
        <v>295</v>
      </c>
    </row>
    <row r="48" spans="1:1">
      <c r="A48" s="353" t="s">
        <v>296</v>
      </c>
    </row>
    <row r="49" spans="1:1">
      <c r="A49" s="353" t="s">
        <v>297</v>
      </c>
    </row>
    <row r="50" spans="1:1">
      <c r="A50" s="353" t="s">
        <v>180</v>
      </c>
    </row>
    <row r="51" spans="1:1">
      <c r="A51" s="353" t="s">
        <v>181</v>
      </c>
    </row>
    <row r="52" spans="1:1">
      <c r="A52" s="353" t="s">
        <v>209</v>
      </c>
    </row>
    <row r="53" spans="1:1">
      <c r="A53" s="353" t="s">
        <v>298</v>
      </c>
    </row>
    <row r="54" spans="1:1">
      <c r="A54" s="353" t="s">
        <v>212</v>
      </c>
    </row>
    <row r="55" spans="1:1">
      <c r="A55" s="353" t="s">
        <v>182</v>
      </c>
    </row>
    <row r="56" spans="1:1">
      <c r="A56" s="353" t="s">
        <v>299</v>
      </c>
    </row>
    <row r="57" spans="1:1">
      <c r="A57" s="353" t="s">
        <v>183</v>
      </c>
    </row>
    <row r="58" spans="1:1">
      <c r="A58" s="353" t="s">
        <v>300</v>
      </c>
    </row>
    <row r="59" spans="1:1">
      <c r="A59" s="353" t="s">
        <v>301</v>
      </c>
    </row>
    <row r="60" spans="1:1">
      <c r="A60" s="353" t="s">
        <v>302</v>
      </c>
    </row>
    <row r="61" spans="1:1">
      <c r="A61" s="353" t="s">
        <v>303</v>
      </c>
    </row>
    <row r="62" spans="1:1">
      <c r="A62" s="353" t="s">
        <v>203</v>
      </c>
    </row>
    <row r="63" spans="1:1">
      <c r="A63" s="353" t="s">
        <v>304</v>
      </c>
    </row>
    <row r="64" spans="1:1">
      <c r="A64" s="353" t="s">
        <v>305</v>
      </c>
    </row>
    <row r="65" spans="1:1">
      <c r="A65" s="353" t="s">
        <v>213</v>
      </c>
    </row>
    <row r="66" spans="1:1">
      <c r="A66" s="353" t="s">
        <v>204</v>
      </c>
    </row>
    <row r="67" spans="1:1">
      <c r="A67" s="353" t="s">
        <v>184</v>
      </c>
    </row>
    <row r="68" spans="1:1">
      <c r="A68" s="353" t="s">
        <v>306</v>
      </c>
    </row>
    <row r="69" spans="1:1">
      <c r="A69" s="353" t="s">
        <v>307</v>
      </c>
    </row>
    <row r="70" spans="1:1">
      <c r="A70" s="353" t="s">
        <v>308</v>
      </c>
    </row>
    <row r="71" spans="1:1">
      <c r="A71" s="353" t="s">
        <v>309</v>
      </c>
    </row>
    <row r="72" spans="1:1">
      <c r="A72" s="353" t="s">
        <v>185</v>
      </c>
    </row>
    <row r="73" spans="1:1">
      <c r="A73" s="353" t="s">
        <v>310</v>
      </c>
    </row>
    <row r="74" spans="1:1">
      <c r="A74" s="353" t="s">
        <v>186</v>
      </c>
    </row>
    <row r="75" spans="1:1">
      <c r="A75" s="353" t="s">
        <v>187</v>
      </c>
    </row>
    <row r="76" spans="1:1">
      <c r="A76" s="353" t="s">
        <v>188</v>
      </c>
    </row>
    <row r="77" spans="1:1">
      <c r="A77" s="353" t="s">
        <v>189</v>
      </c>
    </row>
    <row r="78" spans="1:1">
      <c r="A78" s="353" t="s">
        <v>205</v>
      </c>
    </row>
    <row r="79" spans="1:1">
      <c r="A79" s="353" t="s">
        <v>210</v>
      </c>
    </row>
    <row r="80" spans="1:1">
      <c r="A80" s="353" t="s">
        <v>190</v>
      </c>
    </row>
    <row r="81" spans="1:1">
      <c r="A81" s="353" t="s">
        <v>191</v>
      </c>
    </row>
    <row r="82" spans="1:1">
      <c r="A82" s="353" t="s">
        <v>214</v>
      </c>
    </row>
    <row r="83" spans="1:1">
      <c r="A83" s="353" t="s">
        <v>311</v>
      </c>
    </row>
    <row r="84" spans="1:1">
      <c r="A84" s="353" t="s">
        <v>206</v>
      </c>
    </row>
    <row r="85" spans="1:1">
      <c r="A85" s="353" t="s">
        <v>312</v>
      </c>
    </row>
    <row r="86" spans="1:1">
      <c r="A86" s="353" t="s">
        <v>313</v>
      </c>
    </row>
    <row r="87" spans="1:1">
      <c r="A87" s="353" t="s">
        <v>314</v>
      </c>
    </row>
  </sheetData>
  <sheetProtection formatColumns="0" formatRows="0"/>
  <mergeCells count="3">
    <mergeCell ref="S1:T1"/>
    <mergeCell ref="V1:W1"/>
    <mergeCell ref="AB1:AC1"/>
  </mergeCells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odfrmSelectData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modList06">
    <tabColor indexed="47"/>
  </sheetPr>
  <dimension ref="A1:U1"/>
  <sheetViews>
    <sheetView showGridLines="0" zoomScaleNormal="100" workbookViewId="0"/>
  </sheetViews>
  <sheetFormatPr defaultRowHeight="15"/>
  <cols>
    <col min="1" max="1" width="9.140625" style="442"/>
    <col min="2" max="2" width="9.140625" style="443"/>
    <col min="3" max="3" width="9.140625" style="444"/>
    <col min="4" max="20" width="9.140625" style="443"/>
    <col min="21" max="21" width="9.140625" style="445"/>
    <col min="22" max="16384" width="9.140625" style="443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modList01">
    <tabColor indexed="47"/>
  </sheetPr>
  <dimension ref="A48:AC70"/>
  <sheetViews>
    <sheetView showGridLines="0" zoomScaleNormal="100" workbookViewId="0"/>
  </sheetViews>
  <sheetFormatPr defaultRowHeight="10.5" customHeight="1"/>
  <cols>
    <col min="1" max="1" width="9.140625" style="15"/>
    <col min="2" max="2" width="9.140625" style="191"/>
    <col min="3" max="3" width="9.140625" style="87"/>
    <col min="4" max="8" width="9.140625" style="33"/>
    <col min="9" max="15" width="9.140625" style="191"/>
    <col min="16" max="16" width="9.140625" style="455"/>
    <col min="17" max="18" width="9.140625" style="191"/>
    <col min="19" max="19" width="9.140625" style="455"/>
    <col min="20" max="24" width="9.140625" style="191"/>
    <col min="25" max="29" width="9.140625" style="47"/>
    <col min="30" max="16384" width="9.140625" style="33"/>
  </cols>
  <sheetData>
    <row r="48" ht="18.95" customHeight="1"/>
    <row r="70" ht="21.95" customHeight="1"/>
  </sheetData>
  <sheetProtection formatColumns="0" formatRows="0"/>
  <pageMargins left="0.75" right="0.75" top="1" bottom="1" header="0.5" footer="0.5"/>
  <pageSetup paperSize="9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modList08">
    <tabColor indexed="47"/>
  </sheetPr>
  <dimension ref="A1:B1"/>
  <sheetViews>
    <sheetView showGridLines="0" zoomScaleNormal="100" workbookViewId="0"/>
  </sheetViews>
  <sheetFormatPr defaultColWidth="10.5703125" defaultRowHeight="11.25"/>
  <cols>
    <col min="1" max="1" width="10.5703125" style="15"/>
    <col min="2" max="2" width="10.5703125" style="191"/>
    <col min="3" max="16384" width="10.5703125" style="33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SH_et_union_hor">
    <tabColor indexed="47"/>
  </sheetPr>
  <dimension ref="A3:CE100"/>
  <sheetViews>
    <sheetView showGridLines="0" zoomScaleNormal="100" workbookViewId="0"/>
  </sheetViews>
  <sheetFormatPr defaultRowHeight="15"/>
  <cols>
    <col min="1" max="1" width="10.28515625" style="71" customWidth="1"/>
    <col min="2" max="3" width="10" style="71" customWidth="1"/>
    <col min="4" max="4" width="10.140625" style="71" bestFit="1" customWidth="1"/>
    <col min="5" max="5" width="67.7109375" style="71" customWidth="1"/>
    <col min="6" max="6" width="88.7109375" style="71" customWidth="1"/>
    <col min="7" max="7" width="123.85546875" style="71" customWidth="1"/>
    <col min="8" max="9" width="20.7109375" style="71" customWidth="1"/>
    <col min="10" max="10" width="24.28515625" style="71" customWidth="1"/>
    <col min="11" max="11" width="9.140625" style="71"/>
    <col min="12" max="12" width="7.7109375" style="71" customWidth="1"/>
    <col min="13" max="13" width="32.42578125" style="71" customWidth="1"/>
    <col min="14" max="14" width="9.140625" style="71"/>
    <col min="15" max="18" width="9.85546875" style="71" customWidth="1"/>
    <col min="19" max="19" width="82.42578125" style="71" customWidth="1"/>
    <col min="20" max="20" width="9.85546875" style="71" customWidth="1"/>
    <col min="21" max="21" width="9.85546875" style="259" customWidth="1"/>
    <col min="22" max="24" width="9.85546875" style="71" customWidth="1"/>
    <col min="25" max="16384" width="9.140625" style="71"/>
  </cols>
  <sheetData>
    <row r="3" spans="1:83">
      <c r="A3" s="32" t="s">
        <v>114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58"/>
      <c r="V3" s="32"/>
      <c r="W3" s="32"/>
    </row>
    <row r="5" spans="1:83" ht="15" customHeight="1">
      <c r="D5" s="239"/>
      <c r="E5" s="241"/>
    </row>
    <row r="7" spans="1:83">
      <c r="A7" s="32" t="s">
        <v>234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58"/>
      <c r="V7" s="32"/>
      <c r="W7" s="32"/>
    </row>
    <row r="9" spans="1:83" s="93" customFormat="1" ht="15" customHeight="1">
      <c r="C9" s="124"/>
      <c r="D9" s="239"/>
      <c r="E9" s="240"/>
      <c r="U9" s="256"/>
    </row>
    <row r="13" spans="1:83">
      <c r="A13" s="32" t="s">
        <v>165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258"/>
      <c r="V13" s="32"/>
      <c r="W13" s="32"/>
    </row>
    <row r="14" spans="1:83">
      <c r="D14" s="317"/>
      <c r="E14" s="317"/>
      <c r="F14" s="317"/>
      <c r="G14" s="317"/>
      <c r="H14" s="317"/>
      <c r="I14" s="317"/>
      <c r="J14" s="317"/>
      <c r="K14" s="317"/>
      <c r="L14" s="317"/>
    </row>
    <row r="15" spans="1:83" s="81" customFormat="1" ht="15" customHeight="1">
      <c r="A15" s="51"/>
      <c r="B15" s="191" t="s">
        <v>146</v>
      </c>
      <c r="C15" s="795"/>
      <c r="D15" s="788">
        <v>1</v>
      </c>
      <c r="E15" s="922"/>
      <c r="F15" s="318"/>
      <c r="G15" s="267">
        <v>0</v>
      </c>
      <c r="H15" s="319"/>
      <c r="I15" s="187"/>
      <c r="J15" s="320" t="s">
        <v>242</v>
      </c>
      <c r="K15" s="213"/>
      <c r="L15" s="234"/>
      <c r="M15" s="309">
        <f>mergeValue(H15)</f>
        <v>0</v>
      </c>
      <c r="N15" s="301"/>
      <c r="O15" s="301"/>
      <c r="P15" s="309" t="str">
        <f t="array" ref="P15">IF(ISERROR(MATCH(MID(Q15,1,250),MID(note_ter,1,250),0)),"n","y")</f>
        <v>y</v>
      </c>
      <c r="Q15" s="301"/>
      <c r="R15" s="309" t="str">
        <f>K15&amp;"("&amp;L15&amp;")"</f>
        <v>()</v>
      </c>
      <c r="S15" s="191"/>
      <c r="T15" s="191"/>
      <c r="U15" s="248"/>
      <c r="V15" s="191"/>
      <c r="W15" s="191"/>
      <c r="X15" s="191"/>
      <c r="Y15" s="134"/>
      <c r="Z15" s="134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83" s="81" customFormat="1" ht="15" customHeight="1">
      <c r="A16" s="51"/>
      <c r="B16" s="51"/>
      <c r="C16" s="795"/>
      <c r="D16" s="788"/>
      <c r="E16" s="922"/>
      <c r="F16" s="187"/>
      <c r="G16" s="197"/>
      <c r="H16" s="213" t="s">
        <v>50</v>
      </c>
      <c r="I16" s="197"/>
      <c r="J16" s="197"/>
      <c r="K16" s="233"/>
      <c r="L16" s="234"/>
      <c r="M16" s="301"/>
      <c r="N16" s="301"/>
      <c r="O16" s="301"/>
      <c r="P16" s="301"/>
      <c r="Q16" s="309"/>
      <c r="R16" s="301"/>
      <c r="S16" s="191"/>
      <c r="T16" s="191"/>
      <c r="U16" s="248"/>
      <c r="V16" s="191"/>
      <c r="W16" s="191"/>
      <c r="X16" s="191"/>
      <c r="Y16" s="134"/>
      <c r="Z16" s="134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83">
      <c r="Q17" s="242"/>
    </row>
    <row r="18" spans="1:83">
      <c r="A18" s="32" t="s">
        <v>166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43"/>
      <c r="R18" s="32"/>
      <c r="S18" s="32"/>
      <c r="T18" s="32"/>
      <c r="U18" s="258"/>
      <c r="V18" s="32"/>
      <c r="W18" s="32"/>
    </row>
    <row r="19" spans="1:83">
      <c r="F19" s="317"/>
      <c r="G19" s="317"/>
      <c r="H19" s="317"/>
      <c r="I19" s="317"/>
      <c r="J19" s="317"/>
      <c r="K19" s="317"/>
      <c r="L19" s="317"/>
      <c r="Q19" s="242"/>
    </row>
    <row r="20" spans="1:83" s="81" customFormat="1" ht="15" customHeight="1">
      <c r="A20" s="51"/>
      <c r="B20" s="191" t="s">
        <v>146</v>
      </c>
      <c r="C20" s="923"/>
      <c r="D20" s="86"/>
      <c r="E20" s="321"/>
      <c r="F20" s="810"/>
      <c r="G20" s="788">
        <v>0</v>
      </c>
      <c r="H20" s="928"/>
      <c r="I20" s="187"/>
      <c r="J20" s="320" t="s">
        <v>242</v>
      </c>
      <c r="K20" s="213"/>
      <c r="L20" s="234"/>
      <c r="M20" s="309">
        <f>mergeValue(H20)</f>
        <v>0</v>
      </c>
      <c r="N20" s="301"/>
      <c r="O20" s="301"/>
      <c r="P20" s="301"/>
      <c r="Q20" s="301"/>
      <c r="R20" s="309" t="str">
        <f>K20&amp;"("&amp;L20&amp;")"</f>
        <v>()</v>
      </c>
      <c r="S20" s="191"/>
      <c r="T20" s="191"/>
      <c r="U20" s="248"/>
      <c r="V20" s="191"/>
      <c r="W20" s="191"/>
      <c r="X20" s="191"/>
      <c r="Y20" s="134"/>
      <c r="Z20" s="134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</row>
    <row r="21" spans="1:83" s="81" customFormat="1" ht="15" customHeight="1">
      <c r="A21" s="51"/>
      <c r="B21" s="51"/>
      <c r="C21" s="923"/>
      <c r="D21" s="86"/>
      <c r="E21" s="321"/>
      <c r="F21" s="810"/>
      <c r="G21" s="788"/>
      <c r="H21" s="928"/>
      <c r="I21" s="197"/>
      <c r="J21" s="197"/>
      <c r="K21" s="213" t="s">
        <v>49</v>
      </c>
      <c r="L21" s="234"/>
      <c r="M21" s="301"/>
      <c r="N21" s="301"/>
      <c r="O21" s="301"/>
      <c r="P21" s="301"/>
      <c r="Q21" s="309"/>
      <c r="R21" s="301"/>
      <c r="S21" s="191"/>
      <c r="T21" s="191"/>
      <c r="U21" s="248"/>
      <c r="V21" s="191"/>
      <c r="W21" s="191"/>
      <c r="X21" s="191"/>
      <c r="Y21" s="134"/>
      <c r="Z21" s="134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</row>
    <row r="22" spans="1:83">
      <c r="Q22" s="242"/>
    </row>
    <row r="23" spans="1:83">
      <c r="A23" s="32" t="s">
        <v>167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243"/>
      <c r="R23" s="32"/>
      <c r="S23" s="32"/>
      <c r="T23" s="32"/>
      <c r="U23" s="258"/>
      <c r="V23" s="32"/>
      <c r="W23" s="32"/>
    </row>
    <row r="24" spans="1:83">
      <c r="Q24" s="242"/>
    </row>
    <row r="25" spans="1:83" s="81" customFormat="1" ht="15" customHeight="1">
      <c r="A25" s="51"/>
      <c r="B25" s="191" t="s">
        <v>146</v>
      </c>
      <c r="C25" s="322"/>
      <c r="D25" s="71"/>
      <c r="E25" s="266"/>
      <c r="F25" s="71"/>
      <c r="G25" s="71"/>
      <c r="H25" s="71"/>
      <c r="I25" s="268"/>
      <c r="J25" s="267">
        <v>0</v>
      </c>
      <c r="K25" s="323"/>
      <c r="L25" s="192"/>
      <c r="M25" s="309">
        <f>mergeValue(H25)</f>
        <v>0</v>
      </c>
      <c r="N25" s="301"/>
      <c r="O25" s="301"/>
      <c r="P25" s="301"/>
      <c r="Q25" s="301"/>
      <c r="R25" s="309" t="str">
        <f>K25&amp;" ("&amp;L25&amp;")"</f>
        <v xml:space="preserve"> ()</v>
      </c>
      <c r="S25" s="191"/>
      <c r="T25" s="191"/>
      <c r="U25" s="248"/>
      <c r="V25" s="191"/>
      <c r="W25" s="191"/>
      <c r="X25" s="191"/>
      <c r="Y25" s="134"/>
      <c r="Z25" s="134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</row>
    <row r="26" spans="1:83" customFormat="1" ht="17.100000000000001" customHeight="1"/>
    <row r="27" spans="1:83">
      <c r="A27" s="32" t="s">
        <v>152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258"/>
      <c r="V27" s="32"/>
      <c r="W27" s="32"/>
    </row>
    <row r="29" spans="1:83" s="181" customFormat="1" ht="15" customHeight="1">
      <c r="A29" s="71"/>
      <c r="B29" s="71"/>
      <c r="C29" s="86"/>
      <c r="D29" s="804" t="s">
        <v>26</v>
      </c>
      <c r="E29" s="929"/>
      <c r="F29" s="809" t="s">
        <v>19</v>
      </c>
      <c r="G29" s="810"/>
      <c r="H29" s="811">
        <v>1</v>
      </c>
      <c r="I29" s="926"/>
      <c r="J29" s="803" t="s">
        <v>19</v>
      </c>
      <c r="K29" s="201"/>
      <c r="L29" s="196" t="s">
        <v>26</v>
      </c>
      <c r="M29" s="217"/>
      <c r="N29" s="176"/>
      <c r="O29" s="176"/>
      <c r="P29" s="176"/>
      <c r="Q29" s="176"/>
      <c r="R29" s="176"/>
      <c r="S29" s="176"/>
      <c r="T29" s="176"/>
      <c r="U29" s="253"/>
      <c r="V29" s="176"/>
      <c r="W29" s="176"/>
      <c r="X29" s="194"/>
      <c r="Y29" s="194" t="s">
        <v>142</v>
      </c>
      <c r="Z29" s="194">
        <v>1705000</v>
      </c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</row>
    <row r="30" spans="1:83" s="181" customFormat="1" ht="15" customHeight="1">
      <c r="A30" s="71"/>
      <c r="B30" s="71"/>
      <c r="C30" s="86"/>
      <c r="D30" s="804"/>
      <c r="E30" s="929"/>
      <c r="F30" s="809"/>
      <c r="G30" s="810"/>
      <c r="H30" s="811"/>
      <c r="I30" s="927"/>
      <c r="J30" s="803"/>
      <c r="K30" s="187"/>
      <c r="L30" s="197"/>
      <c r="M30" s="216" t="s">
        <v>320</v>
      </c>
      <c r="N30" s="176"/>
      <c r="O30" s="176"/>
      <c r="P30" s="176"/>
      <c r="Q30" s="176"/>
      <c r="R30" s="176"/>
      <c r="S30" s="176"/>
      <c r="T30" s="176"/>
      <c r="U30" s="253"/>
      <c r="V30" s="176"/>
      <c r="W30" s="176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</row>
    <row r="31" spans="1:83" s="181" customFormat="1" ht="15" customHeight="1">
      <c r="A31" s="71"/>
      <c r="B31" s="71"/>
      <c r="C31" s="86"/>
      <c r="D31" s="804"/>
      <c r="E31" s="929"/>
      <c r="F31" s="803"/>
      <c r="G31" s="549"/>
      <c r="H31" s="197"/>
      <c r="I31" s="193" t="s">
        <v>195</v>
      </c>
      <c r="J31" s="197"/>
      <c r="K31" s="197"/>
      <c r="L31" s="197"/>
      <c r="M31" s="198"/>
      <c r="N31" s="176"/>
      <c r="O31" s="176"/>
      <c r="P31" s="176"/>
      <c r="Q31" s="176"/>
      <c r="R31" s="176"/>
      <c r="S31" s="176"/>
      <c r="T31" s="176"/>
      <c r="U31" s="253"/>
      <c r="V31" s="176"/>
      <c r="W31" s="176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</row>
    <row r="33" spans="1:38">
      <c r="A33" s="32" t="s">
        <v>161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258"/>
      <c r="V33" s="32"/>
      <c r="W33" s="32"/>
    </row>
    <row r="35" spans="1:38" s="181" customFormat="1" ht="15" customHeight="1">
      <c r="A35" s="71"/>
      <c r="B35" s="71"/>
      <c r="C35" s="86"/>
      <c r="D35" s="71"/>
      <c r="E35" s="71"/>
      <c r="F35" s="71"/>
      <c r="G35" s="810"/>
      <c r="H35" s="811">
        <v>1</v>
      </c>
      <c r="I35" s="924"/>
      <c r="J35" s="803" t="s">
        <v>19</v>
      </c>
      <c r="K35" s="201"/>
      <c r="L35" s="196" t="s">
        <v>26</v>
      </c>
      <c r="M35" s="217"/>
      <c r="N35" s="176"/>
      <c r="O35" s="176"/>
      <c r="P35" s="176"/>
      <c r="Q35" s="176"/>
      <c r="R35" s="176"/>
      <c r="S35" s="176"/>
      <c r="T35" s="176"/>
      <c r="U35" s="253"/>
      <c r="V35" s="176"/>
      <c r="W35" s="176"/>
      <c r="X35" s="194"/>
      <c r="Y35" s="194" t="s">
        <v>142</v>
      </c>
      <c r="Z35" s="194">
        <v>1705000</v>
      </c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</row>
    <row r="36" spans="1:38" s="181" customFormat="1" ht="15" customHeight="1">
      <c r="A36" s="71"/>
      <c r="B36" s="71"/>
      <c r="C36" s="86"/>
      <c r="D36" s="71"/>
      <c r="E36" s="71"/>
      <c r="F36" s="71"/>
      <c r="G36" s="810"/>
      <c r="H36" s="811"/>
      <c r="I36" s="925"/>
      <c r="J36" s="803"/>
      <c r="K36" s="187"/>
      <c r="L36" s="197"/>
      <c r="M36" s="216" t="s">
        <v>320</v>
      </c>
      <c r="N36" s="176"/>
      <c r="O36" s="176"/>
      <c r="P36" s="176"/>
      <c r="Q36" s="176"/>
      <c r="R36" s="176"/>
      <c r="S36" s="176"/>
      <c r="T36" s="176"/>
      <c r="U36" s="253"/>
      <c r="V36" s="176"/>
      <c r="W36" s="176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</row>
    <row r="37" spans="1:38">
      <c r="K37" s="197"/>
      <c r="L37" s="197"/>
      <c r="M37" s="198"/>
    </row>
    <row r="38" spans="1:38">
      <c r="A38" s="32" t="s">
        <v>162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258"/>
      <c r="V38" s="32"/>
      <c r="W38" s="32"/>
    </row>
    <row r="40" spans="1:38" s="181" customFormat="1" ht="15" customHeight="1">
      <c r="A40" s="71"/>
      <c r="B40" s="71"/>
      <c r="C40" s="86"/>
      <c r="D40" s="71"/>
      <c r="E40" s="71"/>
      <c r="F40" s="71"/>
      <c r="G40" s="71"/>
      <c r="H40" s="71"/>
      <c r="I40" s="71"/>
      <c r="J40" s="71"/>
      <c r="K40" s="200"/>
      <c r="L40" s="196" t="s">
        <v>26</v>
      </c>
      <c r="M40" s="218"/>
      <c r="N40" s="238"/>
      <c r="O40" s="176"/>
      <c r="P40" s="176"/>
      <c r="Q40" s="176"/>
      <c r="R40" s="176"/>
      <c r="S40" s="176"/>
      <c r="T40" s="176"/>
      <c r="U40" s="253"/>
      <c r="V40" s="176"/>
      <c r="W40" s="176"/>
      <c r="X40" s="194"/>
      <c r="Y40" s="194" t="s">
        <v>142</v>
      </c>
      <c r="Z40" s="194">
        <v>1705000</v>
      </c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</row>
    <row r="43" spans="1:38" s="32" customFormat="1" ht="17.100000000000001" customHeight="1">
      <c r="A43" s="32" t="s">
        <v>120</v>
      </c>
    </row>
    <row r="44" spans="1:38" customFormat="1" ht="17.100000000000001" customHeight="1"/>
    <row r="45" spans="1:38" s="164" customFormat="1" ht="14.25">
      <c r="A45" s="290" t="s">
        <v>1</v>
      </c>
      <c r="B45" s="276" t="s">
        <v>141</v>
      </c>
      <c r="C45" s="277"/>
      <c r="D45" s="278"/>
      <c r="E45" s="279"/>
      <c r="F45" s="280"/>
      <c r="G45" s="280"/>
      <c r="H45" s="280"/>
      <c r="I45" s="281"/>
      <c r="J45" s="282"/>
      <c r="K45" s="291"/>
      <c r="M45" s="283" t="str">
        <f>IF(ISERROR(INDEX(kind_of_nameforms,MATCH(E45,kind_of_forms,0),1)),"",INDEX(kind_of_nameforms,MATCH(E45,kind_of_forms,0),1))</f>
        <v/>
      </c>
      <c r="N45" s="300"/>
    </row>
    <row r="46" spans="1:38" customFormat="1" ht="17.100000000000001" customHeight="1"/>
    <row r="47" spans="1:38" s="32" customFormat="1" ht="17.100000000000001" customHeight="1">
      <c r="A47" s="32" t="s">
        <v>262</v>
      </c>
      <c r="B47" s="32" t="s">
        <v>263</v>
      </c>
      <c r="C47" s="32" t="s">
        <v>264</v>
      </c>
      <c r="D47" s="32" t="s">
        <v>265</v>
      </c>
    </row>
    <row r="48" spans="1:38" ht="17.100000000000001" customHeight="1">
      <c r="U48" s="71"/>
    </row>
    <row r="49" spans="1:21" s="351" customFormat="1">
      <c r="D49" s="352"/>
      <c r="E49" s="317"/>
      <c r="F49" s="317"/>
      <c r="G49" s="317"/>
      <c r="U49" s="254"/>
    </row>
    <row r="50" spans="1:21">
      <c r="C50" s="134"/>
      <c r="D50" s="836" t="s">
        <v>236</v>
      </c>
      <c r="E50" s="837"/>
      <c r="F50" s="837"/>
      <c r="G50" s="838"/>
    </row>
    <row r="51" spans="1:21" s="33" customFormat="1" ht="11.25" customHeight="1">
      <c r="A51" s="47"/>
      <c r="C51" s="52"/>
      <c r="D51" s="839" t="s">
        <v>225</v>
      </c>
      <c r="E51" s="839"/>
      <c r="F51" s="839"/>
      <c r="G51" s="840" t="s">
        <v>226</v>
      </c>
      <c r="H51" s="191"/>
      <c r="R51" s="247"/>
    </row>
    <row r="52" spans="1:21" s="33" customFormat="1" ht="11.25" customHeight="1">
      <c r="A52" s="47" t="s">
        <v>459</v>
      </c>
      <c r="C52" s="52"/>
      <c r="D52" s="329" t="s">
        <v>25</v>
      </c>
      <c r="E52" s="330"/>
      <c r="F52" s="331" t="s">
        <v>215</v>
      </c>
      <c r="G52" s="841"/>
      <c r="H52" s="191"/>
      <c r="R52" s="247"/>
    </row>
    <row r="53" spans="1:21" s="33" customFormat="1" ht="12" customHeight="1">
      <c r="A53" s="47"/>
      <c r="C53" s="52"/>
      <c r="D53" s="348" t="s">
        <v>26</v>
      </c>
      <c r="E53" s="332">
        <v>2</v>
      </c>
      <c r="F53" s="333">
        <v>3</v>
      </c>
      <c r="G53" s="334">
        <v>4</v>
      </c>
      <c r="H53" s="191"/>
      <c r="R53" s="247"/>
    </row>
    <row r="54" spans="1:21" s="33" customFormat="1">
      <c r="A54" s="47"/>
      <c r="C54" s="52"/>
      <c r="D54" s="328">
        <v>1</v>
      </c>
      <c r="E54" s="336" t="s">
        <v>245</v>
      </c>
      <c r="F54" s="354" t="str">
        <f>IF(form_up_date="","",form_up_date)</f>
        <v>12.04.2022</v>
      </c>
      <c r="G54" s="356" t="s">
        <v>246</v>
      </c>
      <c r="H54" s="191"/>
      <c r="R54" s="247"/>
    </row>
    <row r="55" spans="1:21" s="33" customFormat="1" ht="45">
      <c r="A55" s="47"/>
      <c r="C55" s="52"/>
      <c r="D55" s="328" t="s">
        <v>257</v>
      </c>
      <c r="E55" s="336" t="s">
        <v>247</v>
      </c>
      <c r="F55" s="354"/>
      <c r="G55" s="337" t="s">
        <v>318</v>
      </c>
      <c r="H55" s="191"/>
      <c r="R55" s="247"/>
    </row>
    <row r="56" spans="1:21" s="33" customFormat="1">
      <c r="A56" s="47"/>
      <c r="C56" s="52"/>
      <c r="D56" s="328" t="s">
        <v>258</v>
      </c>
      <c r="E56" s="336" t="s">
        <v>248</v>
      </c>
      <c r="F56" s="354"/>
      <c r="G56" s="356" t="s">
        <v>249</v>
      </c>
      <c r="H56" s="191"/>
      <c r="R56" s="247"/>
    </row>
    <row r="57" spans="1:21" s="33" customFormat="1">
      <c r="A57" s="47"/>
      <c r="C57" s="52"/>
      <c r="D57" s="328" t="s">
        <v>259</v>
      </c>
      <c r="E57" s="336" t="s">
        <v>250</v>
      </c>
      <c r="F57" s="355" t="s">
        <v>251</v>
      </c>
      <c r="G57" s="337"/>
      <c r="H57" s="191"/>
      <c r="R57" s="247"/>
    </row>
    <row r="58" spans="1:21" s="33" customFormat="1">
      <c r="A58" s="47"/>
      <c r="C58" s="52"/>
      <c r="D58" s="335" t="str">
        <f>D57&amp;".1"</f>
        <v>4.1.1</v>
      </c>
      <c r="E58" s="338" t="s">
        <v>3</v>
      </c>
      <c r="F58" s="354" t="str">
        <f>IF(region_name="","",region_name)</f>
        <v>Иркутская область</v>
      </c>
      <c r="G58" s="356" t="s">
        <v>252</v>
      </c>
      <c r="H58" s="191"/>
      <c r="R58" s="247"/>
    </row>
    <row r="59" spans="1:21" s="33" customFormat="1" ht="22.5">
      <c r="A59" s="47"/>
      <c r="C59" s="52"/>
      <c r="D59" s="328" t="s">
        <v>260</v>
      </c>
      <c r="E59" s="339" t="s">
        <v>253</v>
      </c>
      <c r="F59" s="354"/>
      <c r="G59" s="357" t="s">
        <v>254</v>
      </c>
      <c r="H59" s="191"/>
      <c r="R59" s="247"/>
    </row>
    <row r="60" spans="1:21" s="33" customFormat="1" ht="56.25">
      <c r="A60" s="47"/>
      <c r="C60" s="52"/>
      <c r="D60" s="328" t="s">
        <v>261</v>
      </c>
      <c r="E60" s="340" t="s">
        <v>255</v>
      </c>
      <c r="F60" s="354"/>
      <c r="G60" s="347" t="s">
        <v>317</v>
      </c>
      <c r="H60" s="191"/>
      <c r="R60" s="247"/>
    </row>
    <row r="66" spans="1:83" ht="11.25">
      <c r="A66" s="463" t="s">
        <v>452</v>
      </c>
      <c r="B66" s="463"/>
      <c r="C66" s="463"/>
      <c r="D66" s="463"/>
      <c r="E66" s="463"/>
      <c r="F66" s="463"/>
      <c r="G66" s="463"/>
      <c r="H66" s="463"/>
      <c r="I66" s="463"/>
      <c r="J66" s="463"/>
      <c r="K66" s="463"/>
      <c r="L66" s="463"/>
      <c r="M66" s="463"/>
      <c r="N66" s="463"/>
      <c r="O66" s="463"/>
      <c r="P66" s="463"/>
      <c r="Q66" s="463"/>
      <c r="R66" s="463"/>
      <c r="S66" s="463"/>
      <c r="T66" s="463"/>
      <c r="U66" s="463"/>
      <c r="V66" s="463"/>
      <c r="W66" s="463"/>
      <c r="X66" s="463"/>
      <c r="Y66" s="464"/>
      <c r="Z66" s="464"/>
      <c r="AA66" s="465"/>
      <c r="AB66" s="465"/>
      <c r="AC66" s="465"/>
      <c r="AD66" s="465"/>
      <c r="AE66" s="465"/>
      <c r="AF66" s="465"/>
      <c r="AG66" s="465"/>
      <c r="AH66" s="465"/>
      <c r="AI66" s="465"/>
      <c r="AJ66" s="465"/>
      <c r="AK66" s="465"/>
      <c r="AL66" s="465"/>
      <c r="AM66" s="465"/>
      <c r="AN66" s="465"/>
      <c r="AO66" s="465"/>
      <c r="AP66" s="465"/>
      <c r="AQ66" s="465"/>
      <c r="AR66" s="465"/>
      <c r="AS66" s="465"/>
      <c r="AT66" s="465"/>
      <c r="AU66" s="465"/>
      <c r="AV66" s="465"/>
      <c r="AW66" s="465"/>
      <c r="AX66" s="465"/>
      <c r="AY66" s="465"/>
      <c r="AZ66" s="465"/>
      <c r="BA66" s="465"/>
      <c r="BB66" s="465"/>
      <c r="BC66" s="465"/>
      <c r="BD66" s="465"/>
      <c r="BE66" s="465"/>
      <c r="BF66" s="465"/>
      <c r="BG66" s="465"/>
      <c r="BH66" s="465"/>
      <c r="BI66" s="465"/>
      <c r="BJ66" s="465"/>
      <c r="BK66" s="465"/>
      <c r="BL66" s="465"/>
      <c r="BM66" s="465"/>
      <c r="BN66" s="465"/>
      <c r="BO66" s="465"/>
      <c r="BP66" s="465"/>
      <c r="BQ66" s="465"/>
      <c r="BR66" s="465"/>
      <c r="BS66" s="465"/>
      <c r="BT66" s="465"/>
      <c r="BU66" s="465"/>
      <c r="BV66" s="464"/>
      <c r="BW66" s="464"/>
      <c r="BX66" s="464"/>
      <c r="BY66" s="464"/>
      <c r="BZ66" s="464"/>
      <c r="CA66" s="464"/>
      <c r="CB66" s="464"/>
      <c r="CC66" s="464"/>
      <c r="CD66" s="464"/>
      <c r="CE66" s="464"/>
    </row>
    <row r="67" spans="1:83" ht="11.25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462"/>
      <c r="Q67" s="467"/>
      <c r="R67" s="467"/>
      <c r="S67" s="467"/>
      <c r="T67" s="467"/>
      <c r="U67" s="467"/>
      <c r="V67" s="467"/>
      <c r="W67" s="467"/>
      <c r="X67" s="467"/>
      <c r="Y67" s="467"/>
      <c r="Z67" s="467"/>
      <c r="AA67" s="466"/>
      <c r="AB67" s="466"/>
      <c r="AC67" s="466"/>
      <c r="AD67" s="466"/>
      <c r="AE67" s="466"/>
      <c r="AF67" s="466"/>
      <c r="AG67" s="466"/>
      <c r="AH67" s="466"/>
      <c r="AI67" s="466"/>
      <c r="AJ67" s="466"/>
      <c r="AK67" s="466"/>
      <c r="AL67" s="466"/>
      <c r="AM67" s="466"/>
      <c r="AN67" s="466"/>
      <c r="AO67" s="466"/>
      <c r="AP67" s="466"/>
      <c r="AQ67" s="466"/>
      <c r="AR67" s="466"/>
      <c r="AS67" s="466"/>
      <c r="AT67" s="466"/>
      <c r="AU67" s="466"/>
      <c r="AV67" s="466"/>
      <c r="AW67" s="466"/>
      <c r="AX67" s="466"/>
      <c r="AY67" s="466"/>
      <c r="AZ67" s="466"/>
      <c r="BA67" s="466"/>
      <c r="BB67" s="466"/>
      <c r="BC67" s="466"/>
      <c r="BD67" s="466"/>
      <c r="BE67" s="466"/>
      <c r="BF67" s="466"/>
      <c r="BG67" s="466"/>
      <c r="BH67" s="466"/>
      <c r="BI67" s="466"/>
      <c r="BJ67" s="466"/>
      <c r="BK67" s="466"/>
      <c r="BL67" s="466"/>
      <c r="BM67" s="466"/>
      <c r="BN67" s="466"/>
      <c r="BO67" s="466"/>
      <c r="BP67" s="466"/>
      <c r="BQ67" s="466"/>
      <c r="BR67" s="466"/>
      <c r="BS67" s="466"/>
      <c r="BT67" s="466"/>
      <c r="BU67" s="466"/>
      <c r="BV67" s="467"/>
      <c r="BW67" s="467"/>
      <c r="BX67" s="467"/>
      <c r="BY67" s="467"/>
      <c r="BZ67" s="467"/>
      <c r="CA67" s="467"/>
      <c r="CB67" s="467"/>
      <c r="CC67" s="467"/>
      <c r="CD67" s="467"/>
      <c r="CE67" s="467"/>
    </row>
    <row r="68" spans="1:83">
      <c r="A68" s="529"/>
      <c r="B68" s="462"/>
      <c r="C68" s="462"/>
      <c r="D68" s="863" t="s">
        <v>26</v>
      </c>
      <c r="E68" s="864"/>
      <c r="F68" s="865"/>
      <c r="G68" s="865"/>
      <c r="H68" s="865"/>
      <c r="I68" s="865"/>
      <c r="J68" s="865"/>
      <c r="K68" s="865"/>
      <c r="L68" s="865"/>
      <c r="M68" s="865"/>
      <c r="N68" s="865"/>
      <c r="O68" s="865"/>
      <c r="P68" s="865"/>
      <c r="Q68" s="865"/>
      <c r="R68" s="865"/>
      <c r="S68" s="555"/>
      <c r="T68" s="472"/>
      <c r="U68" s="472"/>
      <c r="V68" s="472"/>
      <c r="W68" s="471"/>
      <c r="X68" s="471"/>
      <c r="Y68" s="471"/>
      <c r="Z68" s="471"/>
      <c r="AA68" s="466"/>
      <c r="AB68" s="467"/>
      <c r="AC68" s="855"/>
      <c r="AD68" s="468"/>
      <c r="AE68" s="469" t="s">
        <v>141</v>
      </c>
      <c r="AF68" s="469"/>
      <c r="AG68" s="470" t="s">
        <v>453</v>
      </c>
      <c r="AH68" s="473">
        <v>3</v>
      </c>
      <c r="AI68" s="472"/>
      <c r="AJ68" s="472"/>
      <c r="AK68" s="472"/>
      <c r="AL68" s="472"/>
      <c r="AM68" s="472"/>
      <c r="AN68" s="472"/>
      <c r="AO68" s="472"/>
      <c r="AP68" s="472"/>
      <c r="AQ68" s="472"/>
      <c r="AR68" s="472"/>
      <c r="AS68" s="472"/>
      <c r="AT68" s="472"/>
      <c r="AU68" s="472"/>
      <c r="AV68" s="472"/>
      <c r="AW68" s="472"/>
      <c r="AX68" s="472"/>
      <c r="AY68" s="472"/>
      <c r="AZ68" s="472"/>
      <c r="BA68" s="472"/>
      <c r="BB68" s="472"/>
      <c r="BC68" s="472"/>
      <c r="BD68" s="472"/>
      <c r="BE68" s="472"/>
      <c r="BF68" s="472"/>
      <c r="BG68" s="472"/>
      <c r="BH68" s="472"/>
      <c r="BI68" s="472"/>
      <c r="BJ68" s="472"/>
      <c r="BK68" s="472"/>
      <c r="BL68" s="472"/>
      <c r="BM68" s="472"/>
      <c r="BN68" s="472"/>
      <c r="BO68" s="472"/>
      <c r="BP68" s="472"/>
      <c r="BQ68" s="472"/>
      <c r="BR68" s="472"/>
      <c r="BS68" s="472"/>
      <c r="BT68" s="472"/>
      <c r="BU68" s="472"/>
      <c r="BV68" s="471"/>
      <c r="BW68" s="471"/>
      <c r="BX68" s="471"/>
      <c r="BY68" s="471"/>
      <c r="BZ68" s="471"/>
      <c r="CA68" s="471"/>
      <c r="CB68" s="471"/>
      <c r="CC68" s="471"/>
      <c r="CD68" s="471"/>
      <c r="CE68" s="471"/>
    </row>
    <row r="69" spans="1:83" ht="33.75">
      <c r="A69" s="435"/>
      <c r="B69" s="478"/>
      <c r="C69" s="475"/>
      <c r="D69" s="863"/>
      <c r="E69" s="856" t="s">
        <v>457</v>
      </c>
      <c r="F69" s="856"/>
      <c r="G69" s="856"/>
      <c r="H69" s="856"/>
      <c r="I69" s="856"/>
      <c r="J69" s="856"/>
      <c r="K69" s="856"/>
      <c r="L69" s="856"/>
      <c r="M69" s="856"/>
      <c r="N69" s="856"/>
      <c r="O69" s="856"/>
      <c r="P69" s="856"/>
      <c r="Q69" s="8">
        <f>SUMIF(T70:T71,"i",Q70:Q71)</f>
        <v>0</v>
      </c>
      <c r="R69" s="530"/>
      <c r="S69" s="574" t="s">
        <v>458</v>
      </c>
      <c r="T69" s="260" t="s">
        <v>367</v>
      </c>
      <c r="U69" s="857">
        <v>1</v>
      </c>
      <c r="V69" s="857" t="e">
        <f>INDEX(List01_flag_index_1,1,MATCH(A68,List01_NumberColumns,0))</f>
        <v>#N/A</v>
      </c>
      <c r="W69" s="478"/>
      <c r="X69" s="478"/>
      <c r="Y69" s="478"/>
      <c r="Z69" s="478"/>
      <c r="AA69" s="484"/>
      <c r="AB69" s="478"/>
      <c r="AC69" s="855"/>
      <c r="AD69" s="468"/>
      <c r="AE69" s="478"/>
      <c r="AF69" s="478"/>
      <c r="AG69" s="484"/>
      <c r="AH69" s="484"/>
      <c r="AI69" s="484"/>
      <c r="AJ69" s="484"/>
      <c r="AK69" s="484"/>
      <c r="AL69" s="484"/>
      <c r="AM69" s="484"/>
      <c r="AN69" s="484"/>
      <c r="AO69" s="484"/>
      <c r="AP69" s="484"/>
      <c r="AQ69" s="484"/>
      <c r="AR69" s="484"/>
      <c r="AS69" s="484"/>
      <c r="AT69" s="484"/>
      <c r="AU69" s="484"/>
      <c r="AV69" s="484"/>
      <c r="AW69" s="484"/>
      <c r="AX69" s="484"/>
      <c r="AY69" s="484"/>
      <c r="AZ69" s="484"/>
      <c r="BA69" s="484"/>
      <c r="BB69" s="484"/>
      <c r="BC69" s="484"/>
      <c r="BD69" s="484"/>
      <c r="BE69" s="484"/>
      <c r="BF69" s="484"/>
      <c r="BG69" s="484"/>
      <c r="BH69" s="484"/>
      <c r="BI69" s="484"/>
      <c r="BJ69" s="484"/>
      <c r="BK69" s="484"/>
      <c r="BL69" s="484"/>
      <c r="BM69" s="484"/>
      <c r="BN69" s="484"/>
      <c r="BO69" s="484"/>
      <c r="BP69" s="484"/>
      <c r="BQ69" s="484"/>
      <c r="BR69" s="484"/>
      <c r="BS69" s="484"/>
      <c r="BT69" s="484"/>
      <c r="BU69" s="484"/>
      <c r="BV69" s="478"/>
      <c r="BW69" s="478"/>
      <c r="BX69" s="478"/>
      <c r="BY69" s="478"/>
      <c r="BZ69" s="478"/>
      <c r="CA69" s="478"/>
      <c r="CB69" s="478"/>
      <c r="CC69" s="478"/>
      <c r="CD69" s="478"/>
      <c r="CE69" s="478"/>
    </row>
    <row r="70" spans="1:83" ht="11.25" hidden="1" customHeight="1">
      <c r="A70" s="531"/>
      <c r="B70" s="484"/>
      <c r="C70" s="484"/>
      <c r="D70" s="863"/>
      <c r="E70" s="532"/>
      <c r="F70" s="532">
        <v>0</v>
      </c>
      <c r="G70" s="532"/>
      <c r="H70" s="532"/>
      <c r="I70" s="532"/>
      <c r="J70" s="532"/>
      <c r="K70" s="532"/>
      <c r="L70" s="532"/>
      <c r="M70" s="532"/>
      <c r="N70" s="532"/>
      <c r="O70" s="532"/>
      <c r="P70" s="532"/>
      <c r="Q70" s="532"/>
      <c r="R70" s="532"/>
      <c r="S70" s="557"/>
      <c r="T70" s="484"/>
      <c r="U70" s="857"/>
      <c r="V70" s="857"/>
      <c r="W70" s="484"/>
      <c r="X70" s="484"/>
      <c r="Y70" s="484"/>
      <c r="Z70" s="484"/>
      <c r="AA70" s="484"/>
      <c r="AB70" s="478"/>
      <c r="AC70" s="855"/>
      <c r="AD70" s="468"/>
      <c r="AE70" s="478"/>
      <c r="AF70" s="478"/>
      <c r="AG70" s="484"/>
      <c r="AH70" s="484"/>
      <c r="AI70" s="484"/>
      <c r="AJ70" s="484"/>
      <c r="AK70" s="484"/>
      <c r="AL70" s="484"/>
      <c r="AM70" s="484"/>
      <c r="AN70" s="484"/>
      <c r="AO70" s="484"/>
      <c r="AP70" s="484"/>
      <c r="AQ70" s="484"/>
      <c r="AR70" s="484"/>
      <c r="AS70" s="484"/>
      <c r="AT70" s="484"/>
      <c r="AU70" s="484"/>
      <c r="AV70" s="484"/>
      <c r="AW70" s="484"/>
      <c r="AX70" s="484"/>
      <c r="AY70" s="484"/>
      <c r="AZ70" s="484"/>
      <c r="BA70" s="484"/>
      <c r="BB70" s="484"/>
      <c r="BC70" s="484"/>
      <c r="BD70" s="484"/>
      <c r="BE70" s="484"/>
      <c r="BF70" s="484"/>
      <c r="BG70" s="484"/>
      <c r="BH70" s="484"/>
      <c r="BI70" s="484"/>
      <c r="BJ70" s="484"/>
      <c r="BK70" s="484"/>
      <c r="BL70" s="484"/>
      <c r="BM70" s="484"/>
      <c r="BN70" s="484"/>
      <c r="BO70" s="484"/>
      <c r="BP70" s="484"/>
      <c r="BQ70" s="484"/>
      <c r="BR70" s="484"/>
      <c r="BS70" s="484"/>
      <c r="BT70" s="484"/>
      <c r="BU70" s="484"/>
      <c r="BV70" s="484"/>
      <c r="BW70" s="484"/>
      <c r="BX70" s="484"/>
      <c r="BY70" s="484"/>
      <c r="BZ70" s="484"/>
      <c r="CA70" s="484"/>
      <c r="CB70" s="484"/>
      <c r="CC70" s="484"/>
      <c r="CD70" s="484"/>
      <c r="CE70" s="484"/>
    </row>
    <row r="71" spans="1:83" ht="11.25">
      <c r="A71" s="435"/>
      <c r="B71" s="478"/>
      <c r="C71" s="475"/>
      <c r="D71" s="863"/>
      <c r="E71" s="533"/>
      <c r="F71" s="534"/>
      <c r="G71" s="534"/>
      <c r="H71" s="535"/>
      <c r="I71" s="535"/>
      <c r="J71" s="535"/>
      <c r="K71" s="535"/>
      <c r="L71" s="535"/>
      <c r="M71" s="535"/>
      <c r="N71" s="535"/>
      <c r="O71" s="535"/>
      <c r="P71" s="535"/>
      <c r="Q71" s="535"/>
      <c r="R71" s="536"/>
      <c r="S71" s="558"/>
      <c r="T71" s="484"/>
      <c r="U71" s="857"/>
      <c r="V71" s="857"/>
      <c r="W71" s="478"/>
      <c r="X71" s="478"/>
      <c r="Y71" s="478"/>
      <c r="Z71" s="478"/>
      <c r="AA71" s="484"/>
      <c r="AB71" s="478"/>
      <c r="AC71" s="855"/>
      <c r="AD71" s="468"/>
      <c r="AE71" s="478"/>
      <c r="AF71" s="478"/>
      <c r="AG71" s="484"/>
      <c r="AH71" s="484"/>
      <c r="AI71" s="484"/>
      <c r="AJ71" s="484"/>
      <c r="AK71" s="484"/>
      <c r="AL71" s="484"/>
      <c r="AM71" s="484"/>
      <c r="AN71" s="484"/>
      <c r="AO71" s="484"/>
      <c r="AP71" s="484"/>
      <c r="AQ71" s="484"/>
      <c r="AR71" s="484"/>
      <c r="AS71" s="484"/>
      <c r="AT71" s="484"/>
      <c r="AU71" s="484"/>
      <c r="AV71" s="484"/>
      <c r="AW71" s="484"/>
      <c r="AX71" s="484"/>
      <c r="AY71" s="484"/>
      <c r="AZ71" s="484"/>
      <c r="BA71" s="484"/>
      <c r="BB71" s="484"/>
      <c r="BC71" s="484"/>
      <c r="BD71" s="484"/>
      <c r="BE71" s="484"/>
      <c r="BF71" s="484"/>
      <c r="BG71" s="484"/>
      <c r="BH71" s="484"/>
      <c r="BI71" s="484"/>
      <c r="BJ71" s="484"/>
      <c r="BK71" s="484"/>
      <c r="BL71" s="484"/>
      <c r="BM71" s="484"/>
      <c r="BN71" s="484"/>
      <c r="BO71" s="484"/>
      <c r="BP71" s="484"/>
      <c r="BQ71" s="484"/>
      <c r="BR71" s="484"/>
      <c r="BS71" s="484"/>
      <c r="BT71" s="484"/>
      <c r="BU71" s="484"/>
      <c r="BV71" s="478"/>
      <c r="BW71" s="478"/>
      <c r="BX71" s="478"/>
      <c r="BY71" s="478"/>
      <c r="BZ71" s="478"/>
      <c r="CA71" s="478"/>
      <c r="CB71" s="478"/>
      <c r="CC71" s="478"/>
      <c r="CD71" s="478"/>
      <c r="CE71" s="478"/>
    </row>
    <row r="72" spans="1:83" s="610" customFormat="1" ht="5.25" hidden="1">
      <c r="A72" s="573"/>
      <c r="B72" s="484"/>
      <c r="C72" s="602"/>
      <c r="D72" s="863"/>
      <c r="E72" s="858"/>
      <c r="F72" s="858"/>
      <c r="G72" s="858"/>
      <c r="H72" s="858"/>
      <c r="I72" s="858"/>
      <c r="J72" s="858"/>
      <c r="K72" s="858"/>
      <c r="L72" s="858"/>
      <c r="M72" s="858"/>
      <c r="N72" s="858"/>
      <c r="O72" s="858"/>
      <c r="P72" s="858"/>
      <c r="Q72" s="587"/>
      <c r="R72" s="601"/>
      <c r="S72" s="586"/>
      <c r="T72" s="614" t="s">
        <v>367</v>
      </c>
      <c r="U72" s="857">
        <v>2</v>
      </c>
      <c r="V72" s="857" t="e">
        <f>INDEX(List01_flag_index_2,1,MATCH(A68,List01_NumberColumns,0))</f>
        <v>#N/A</v>
      </c>
      <c r="W72" s="484"/>
      <c r="X72" s="484"/>
      <c r="Y72" s="484"/>
      <c r="Z72" s="484"/>
      <c r="AA72" s="484"/>
      <c r="AB72" s="484"/>
      <c r="AC72" s="855"/>
      <c r="AD72" s="609"/>
      <c r="AE72" s="484"/>
      <c r="AF72" s="484"/>
      <c r="AG72" s="484"/>
      <c r="AH72" s="484"/>
      <c r="AI72" s="484"/>
      <c r="AJ72" s="484"/>
      <c r="AK72" s="484"/>
      <c r="AL72" s="484"/>
      <c r="AM72" s="484"/>
      <c r="AN72" s="484"/>
      <c r="AO72" s="484"/>
      <c r="AP72" s="484"/>
      <c r="AQ72" s="484"/>
      <c r="AR72" s="484"/>
      <c r="AS72" s="484"/>
      <c r="AT72" s="484"/>
      <c r="AU72" s="484"/>
      <c r="AV72" s="484"/>
      <c r="AW72" s="484"/>
      <c r="AX72" s="484"/>
      <c r="AY72" s="484"/>
      <c r="AZ72" s="484"/>
      <c r="BA72" s="484"/>
      <c r="BB72" s="484"/>
      <c r="BC72" s="484"/>
      <c r="BD72" s="484"/>
      <c r="BE72" s="484"/>
      <c r="BF72" s="484"/>
      <c r="BG72" s="484"/>
      <c r="BH72" s="484"/>
      <c r="BI72" s="484"/>
      <c r="BJ72" s="484"/>
      <c r="BK72" s="484"/>
      <c r="BL72" s="484"/>
      <c r="BM72" s="484"/>
      <c r="BN72" s="484"/>
      <c r="BO72" s="484"/>
      <c r="BP72" s="484"/>
      <c r="BQ72" s="484"/>
      <c r="BR72" s="484"/>
      <c r="BS72" s="484"/>
      <c r="BT72" s="484"/>
      <c r="BU72" s="484"/>
      <c r="BV72" s="484"/>
      <c r="BW72" s="484"/>
      <c r="BX72" s="484"/>
      <c r="BY72" s="484"/>
      <c r="BZ72" s="484"/>
      <c r="CA72" s="484"/>
      <c r="CB72" s="484"/>
      <c r="CC72" s="484"/>
      <c r="CD72" s="484"/>
      <c r="CE72" s="484"/>
    </row>
    <row r="73" spans="1:83" s="610" customFormat="1" ht="5.25" hidden="1">
      <c r="A73" s="573"/>
      <c r="B73" s="484"/>
      <c r="C73" s="484"/>
      <c r="D73" s="863"/>
      <c r="E73" s="532"/>
      <c r="F73" s="532"/>
      <c r="G73" s="532"/>
      <c r="H73" s="532"/>
      <c r="I73" s="532"/>
      <c r="J73" s="532"/>
      <c r="K73" s="532"/>
      <c r="L73" s="532"/>
      <c r="M73" s="532"/>
      <c r="N73" s="532"/>
      <c r="O73" s="532"/>
      <c r="P73" s="532"/>
      <c r="Q73" s="532"/>
      <c r="R73" s="532"/>
      <c r="S73" s="557"/>
      <c r="T73" s="484"/>
      <c r="U73" s="857"/>
      <c r="V73" s="857"/>
      <c r="W73" s="484"/>
      <c r="X73" s="484"/>
      <c r="Y73" s="484"/>
      <c r="Z73" s="484"/>
      <c r="AA73" s="484"/>
      <c r="AB73" s="484"/>
      <c r="AC73" s="855"/>
      <c r="AD73" s="609"/>
      <c r="AE73" s="484"/>
      <c r="AF73" s="484"/>
      <c r="AG73" s="484"/>
      <c r="AH73" s="484"/>
      <c r="AI73" s="484"/>
      <c r="AJ73" s="484"/>
      <c r="AK73" s="484"/>
      <c r="AL73" s="484"/>
      <c r="AM73" s="484"/>
      <c r="AN73" s="484"/>
      <c r="AO73" s="484"/>
      <c r="AP73" s="484"/>
      <c r="AQ73" s="484"/>
      <c r="AR73" s="484"/>
      <c r="AS73" s="484"/>
      <c r="AT73" s="484"/>
      <c r="AU73" s="484"/>
      <c r="AV73" s="484"/>
      <c r="AW73" s="484"/>
      <c r="AX73" s="484"/>
      <c r="AY73" s="484"/>
      <c r="AZ73" s="484"/>
      <c r="BA73" s="484"/>
      <c r="BB73" s="484"/>
      <c r="BC73" s="484"/>
      <c r="BD73" s="484"/>
      <c r="BE73" s="484"/>
      <c r="BF73" s="484"/>
      <c r="BG73" s="484"/>
      <c r="BH73" s="484"/>
      <c r="BI73" s="484"/>
      <c r="BJ73" s="484"/>
      <c r="BK73" s="484"/>
      <c r="BL73" s="484"/>
      <c r="BM73" s="484"/>
      <c r="BN73" s="484"/>
      <c r="BO73" s="484"/>
      <c r="BP73" s="484"/>
      <c r="BQ73" s="484"/>
      <c r="BR73" s="484"/>
      <c r="BS73" s="484"/>
      <c r="BT73" s="484"/>
      <c r="BU73" s="484"/>
      <c r="BV73" s="484"/>
      <c r="BW73" s="484"/>
      <c r="BX73" s="484"/>
      <c r="BY73" s="484"/>
      <c r="BZ73" s="484"/>
      <c r="CA73" s="484"/>
      <c r="CB73" s="484"/>
      <c r="CC73" s="484"/>
      <c r="CD73" s="484"/>
      <c r="CE73" s="484"/>
    </row>
    <row r="74" spans="1:83" s="610" customFormat="1" ht="5.25" hidden="1">
      <c r="A74" s="573"/>
      <c r="B74" s="484"/>
      <c r="C74" s="602"/>
      <c r="D74" s="863"/>
      <c r="E74" s="650"/>
      <c r="F74" s="646"/>
      <c r="G74" s="646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7"/>
      <c r="S74" s="648"/>
      <c r="T74" s="484"/>
      <c r="U74" s="857"/>
      <c r="V74" s="857"/>
      <c r="W74" s="484"/>
      <c r="X74" s="484"/>
      <c r="Y74" s="484"/>
      <c r="Z74" s="484"/>
      <c r="AA74" s="484"/>
      <c r="AB74" s="484"/>
      <c r="AC74" s="855"/>
      <c r="AD74" s="609"/>
      <c r="AE74" s="484"/>
      <c r="AF74" s="484"/>
      <c r="AG74" s="484"/>
      <c r="AH74" s="484"/>
      <c r="AI74" s="484"/>
      <c r="AJ74" s="484"/>
      <c r="AK74" s="484"/>
      <c r="AL74" s="484"/>
      <c r="AM74" s="484"/>
      <c r="AN74" s="484"/>
      <c r="AO74" s="484"/>
      <c r="AP74" s="484"/>
      <c r="AQ74" s="484"/>
      <c r="AR74" s="484"/>
      <c r="AS74" s="484"/>
      <c r="AT74" s="484"/>
      <c r="AU74" s="484"/>
      <c r="AV74" s="484"/>
      <c r="AW74" s="484"/>
      <c r="AX74" s="484"/>
      <c r="AY74" s="484"/>
      <c r="AZ74" s="484"/>
      <c r="BA74" s="484"/>
      <c r="BB74" s="484"/>
      <c r="BC74" s="484"/>
      <c r="BD74" s="484"/>
      <c r="BE74" s="484"/>
      <c r="BF74" s="484"/>
      <c r="BG74" s="484"/>
      <c r="BH74" s="484"/>
      <c r="BI74" s="484"/>
      <c r="BJ74" s="484"/>
      <c r="BK74" s="484"/>
      <c r="BL74" s="484"/>
      <c r="BM74" s="484"/>
      <c r="BN74" s="484"/>
      <c r="BO74" s="484"/>
      <c r="BP74" s="484"/>
      <c r="BQ74" s="484"/>
      <c r="BR74" s="484"/>
      <c r="BS74" s="484"/>
      <c r="BT74" s="484"/>
      <c r="BU74" s="484"/>
      <c r="BV74" s="484"/>
      <c r="BW74" s="484"/>
      <c r="BX74" s="484"/>
      <c r="BY74" s="484"/>
      <c r="BZ74" s="484"/>
      <c r="CA74" s="484"/>
      <c r="CB74" s="484"/>
      <c r="CC74" s="484"/>
      <c r="CD74" s="484"/>
      <c r="CE74" s="484"/>
    </row>
    <row r="75" spans="1:83" ht="11.25">
      <c r="D75" s="603"/>
      <c r="T75" s="260"/>
      <c r="U75" s="260"/>
      <c r="V75" s="260"/>
    </row>
    <row r="76" spans="1:83" ht="11.25">
      <c r="A76" s="463" t="s">
        <v>452</v>
      </c>
      <c r="B76" s="463"/>
      <c r="C76" s="463"/>
      <c r="D76" s="463"/>
      <c r="E76" s="463"/>
      <c r="F76" s="463"/>
      <c r="G76" s="463"/>
      <c r="H76" s="463"/>
      <c r="I76" s="463"/>
      <c r="J76" s="463"/>
      <c r="K76" s="463"/>
      <c r="L76" s="463"/>
      <c r="M76" s="463"/>
      <c r="N76" s="463"/>
      <c r="O76" s="463"/>
      <c r="P76" s="463"/>
      <c r="Q76" s="463"/>
      <c r="R76" s="463"/>
      <c r="S76" s="463"/>
      <c r="T76" s="465"/>
      <c r="U76" s="465"/>
      <c r="V76" s="465"/>
      <c r="W76" s="463"/>
      <c r="X76" s="463"/>
      <c r="Y76" s="464"/>
      <c r="Z76" s="464"/>
      <c r="AA76" s="465"/>
      <c r="AB76" s="465"/>
      <c r="AC76" s="465"/>
      <c r="AD76" s="465"/>
      <c r="AE76" s="465"/>
      <c r="AF76" s="465"/>
      <c r="AG76" s="465"/>
      <c r="AH76" s="465"/>
      <c r="AI76" s="465"/>
      <c r="AJ76" s="465"/>
      <c r="AK76" s="465"/>
      <c r="AL76" s="465"/>
      <c r="AM76" s="465"/>
      <c r="AN76" s="465"/>
      <c r="AO76" s="465"/>
      <c r="AP76" s="465"/>
      <c r="AQ76" s="465"/>
      <c r="AR76" s="465"/>
      <c r="AS76" s="465"/>
      <c r="AT76" s="465"/>
      <c r="AU76" s="465"/>
      <c r="AV76" s="465"/>
      <c r="AW76" s="465"/>
      <c r="AX76" s="465"/>
      <c r="AY76" s="465"/>
      <c r="AZ76" s="465"/>
      <c r="BA76" s="465"/>
      <c r="BB76" s="465"/>
      <c r="BC76" s="465"/>
      <c r="BD76" s="465"/>
      <c r="BE76" s="465"/>
      <c r="BF76" s="465"/>
      <c r="BG76" s="465"/>
      <c r="BH76" s="465"/>
      <c r="BI76" s="465"/>
      <c r="BJ76" s="465"/>
      <c r="BK76" s="465"/>
      <c r="BL76" s="465"/>
      <c r="BM76" s="465"/>
      <c r="BN76" s="465"/>
      <c r="BO76" s="465"/>
      <c r="BP76" s="465"/>
      <c r="BQ76" s="465"/>
      <c r="BR76" s="465"/>
      <c r="BS76" s="465"/>
      <c r="BT76" s="465"/>
      <c r="BU76" s="465"/>
      <c r="BV76" s="464"/>
      <c r="BW76" s="464"/>
      <c r="BX76" s="464"/>
      <c r="BY76" s="464"/>
      <c r="BZ76" s="464"/>
      <c r="CA76" s="464"/>
      <c r="CB76" s="464"/>
      <c r="CC76" s="464"/>
      <c r="CD76" s="464"/>
      <c r="CE76" s="464"/>
    </row>
    <row r="77" spans="1:83" ht="11.25">
      <c r="T77" s="260"/>
      <c r="U77" s="260"/>
      <c r="V77" s="260"/>
    </row>
    <row r="78" spans="1:83">
      <c r="A78" s="529"/>
      <c r="B78" s="462"/>
      <c r="C78" s="462"/>
      <c r="D78" s="863" t="s">
        <v>26</v>
      </c>
      <c r="E78" s="865"/>
      <c r="F78" s="865"/>
      <c r="G78" s="865"/>
      <c r="H78" s="865"/>
      <c r="I78" s="865"/>
      <c r="J78" s="865"/>
      <c r="K78" s="865"/>
      <c r="L78" s="865"/>
      <c r="M78" s="865"/>
      <c r="N78" s="865"/>
      <c r="O78" s="865"/>
      <c r="P78" s="865"/>
      <c r="Q78" s="865"/>
      <c r="R78" s="901"/>
      <c r="S78" s="555"/>
      <c r="T78" s="472"/>
      <c r="U78" s="472"/>
      <c r="V78" s="472"/>
      <c r="W78" s="471"/>
      <c r="X78" s="471"/>
      <c r="Y78" s="471"/>
      <c r="Z78" s="471"/>
      <c r="AA78" s="466"/>
      <c r="AB78" s="467"/>
      <c r="AC78" s="855"/>
      <c r="AD78" s="468"/>
      <c r="AE78" s="469" t="s">
        <v>141</v>
      </c>
      <c r="AF78" s="469"/>
      <c r="AG78" s="470" t="s">
        <v>453</v>
      </c>
      <c r="AH78" s="473">
        <v>3</v>
      </c>
      <c r="AI78" s="472"/>
      <c r="AJ78" s="472"/>
      <c r="AK78" s="472"/>
      <c r="AL78" s="472"/>
      <c r="AM78" s="472"/>
      <c r="AN78" s="472"/>
      <c r="AO78" s="472"/>
      <c r="AP78" s="472"/>
      <c r="AQ78" s="472"/>
      <c r="AR78" s="472"/>
      <c r="AS78" s="472"/>
      <c r="AT78" s="472"/>
      <c r="AU78" s="472"/>
      <c r="AV78" s="472"/>
      <c r="AW78" s="472"/>
      <c r="AX78" s="472"/>
      <c r="AY78" s="472"/>
      <c r="AZ78" s="472"/>
      <c r="BA78" s="472"/>
      <c r="BB78" s="472"/>
      <c r="BC78" s="472"/>
      <c r="BD78" s="472"/>
      <c r="BE78" s="472"/>
      <c r="BF78" s="472"/>
      <c r="BG78" s="472"/>
      <c r="BH78" s="472"/>
      <c r="BI78" s="472"/>
      <c r="BJ78" s="472"/>
      <c r="BK78" s="472"/>
      <c r="BL78" s="472"/>
      <c r="BM78" s="472"/>
      <c r="BN78" s="472"/>
      <c r="BO78" s="472"/>
      <c r="BP78" s="472"/>
      <c r="BQ78" s="472"/>
      <c r="BR78" s="472"/>
      <c r="BS78" s="472"/>
      <c r="BT78" s="472"/>
      <c r="BU78" s="472"/>
      <c r="BV78" s="471"/>
      <c r="BW78" s="471"/>
      <c r="BX78" s="471"/>
      <c r="BY78" s="471"/>
      <c r="BZ78" s="471"/>
      <c r="CA78" s="471"/>
      <c r="CB78" s="471"/>
      <c r="CC78" s="471"/>
      <c r="CD78" s="471"/>
      <c r="CE78" s="471"/>
    </row>
    <row r="79" spans="1:83" ht="22.5" customHeight="1">
      <c r="A79" s="435"/>
      <c r="B79" s="478"/>
      <c r="C79" s="475"/>
      <c r="D79" s="863"/>
      <c r="E79" s="605"/>
      <c r="F79" s="527">
        <v>1</v>
      </c>
      <c r="G79" s="903" t="s">
        <v>457</v>
      </c>
      <c r="H79" s="903"/>
      <c r="I79" s="903"/>
      <c r="J79" s="903"/>
      <c r="K79" s="903"/>
      <c r="L79" s="903"/>
      <c r="M79" s="903"/>
      <c r="N79" s="903"/>
      <c r="O79" s="903"/>
      <c r="P79" s="903"/>
      <c r="Q79" s="8">
        <f>SUMIF(T80:T85,"i",Q80:Q85)</f>
        <v>0</v>
      </c>
      <c r="R79" s="537"/>
      <c r="S79" s="556" t="s">
        <v>458</v>
      </c>
      <c r="T79" s="260" t="s">
        <v>367</v>
      </c>
      <c r="U79" s="857">
        <v>1</v>
      </c>
      <c r="V79" s="902" t="e">
        <f>INDEX(List01_flag_index_1,1,MATCH(A78,List01_NumberColumns,0))</f>
        <v>#N/A</v>
      </c>
      <c r="W79" s="478"/>
      <c r="X79" s="478"/>
      <c r="Y79" s="478"/>
      <c r="Z79" s="478"/>
      <c r="AA79" s="484"/>
      <c r="AB79" s="478"/>
      <c r="AC79" s="855"/>
      <c r="AD79" s="468"/>
      <c r="AE79" s="478"/>
      <c r="AF79" s="478"/>
      <c r="AG79" s="484"/>
      <c r="AH79" s="484"/>
      <c r="AI79" s="484"/>
      <c r="AJ79" s="484"/>
      <c r="AK79" s="484"/>
      <c r="AL79" s="484"/>
      <c r="AM79" s="484"/>
      <c r="AN79" s="484"/>
      <c r="AO79" s="484"/>
      <c r="AP79" s="484"/>
      <c r="AQ79" s="484"/>
      <c r="AR79" s="484"/>
      <c r="AS79" s="484"/>
      <c r="AT79" s="484"/>
      <c r="AU79" s="484"/>
      <c r="AV79" s="484"/>
      <c r="AW79" s="484"/>
      <c r="AX79" s="484"/>
      <c r="AY79" s="484"/>
      <c r="AZ79" s="484"/>
      <c r="BA79" s="484"/>
      <c r="BB79" s="484"/>
      <c r="BC79" s="484"/>
      <c r="BD79" s="484"/>
      <c r="BE79" s="484"/>
      <c r="BF79" s="484"/>
      <c r="BG79" s="484"/>
      <c r="BH79" s="484"/>
      <c r="BI79" s="484"/>
      <c r="BJ79" s="484"/>
      <c r="BK79" s="484"/>
      <c r="BL79" s="484"/>
      <c r="BM79" s="484"/>
      <c r="BN79" s="484"/>
      <c r="BO79" s="484"/>
      <c r="BP79" s="484"/>
      <c r="BQ79" s="484"/>
      <c r="BR79" s="484"/>
      <c r="BS79" s="484"/>
      <c r="BT79" s="484"/>
      <c r="BU79" s="484"/>
      <c r="BV79" s="478"/>
      <c r="BW79" s="478"/>
      <c r="BX79" s="478"/>
      <c r="BY79" s="478"/>
      <c r="BZ79" s="478"/>
      <c r="CA79" s="478"/>
      <c r="CB79" s="478"/>
      <c r="CC79" s="478"/>
      <c r="CD79" s="478"/>
      <c r="CE79" s="478"/>
    </row>
    <row r="80" spans="1:83" ht="11.25" hidden="1" customHeight="1">
      <c r="A80" s="531"/>
      <c r="B80" s="484"/>
      <c r="C80" s="484"/>
      <c r="D80" s="863"/>
      <c r="E80" s="604"/>
      <c r="F80" s="532">
        <v>0</v>
      </c>
      <c r="G80" s="532"/>
      <c r="H80" s="538"/>
      <c r="I80" s="532"/>
      <c r="J80" s="532"/>
      <c r="K80" s="532"/>
      <c r="L80" s="532"/>
      <c r="M80" s="532"/>
      <c r="N80" s="532"/>
      <c r="O80" s="532"/>
      <c r="P80" s="532"/>
      <c r="Q80" s="532"/>
      <c r="R80" s="532"/>
      <c r="S80" s="557"/>
      <c r="T80" s="484"/>
      <c r="U80" s="857"/>
      <c r="V80" s="902"/>
      <c r="W80" s="484"/>
      <c r="X80" s="484"/>
      <c r="Y80" s="484"/>
      <c r="Z80" s="484"/>
      <c r="AA80" s="484"/>
      <c r="AB80" s="478"/>
      <c r="AC80" s="855"/>
      <c r="AD80" s="468"/>
      <c r="AE80" s="478"/>
      <c r="AF80" s="478"/>
      <c r="AG80" s="484"/>
      <c r="AH80" s="484"/>
      <c r="AI80" s="484"/>
      <c r="AJ80" s="484"/>
      <c r="AK80" s="484"/>
      <c r="AL80" s="484"/>
      <c r="AM80" s="484"/>
      <c r="AN80" s="484"/>
      <c r="AO80" s="484"/>
      <c r="AP80" s="484"/>
      <c r="AQ80" s="484"/>
      <c r="AR80" s="484"/>
      <c r="AS80" s="484"/>
      <c r="AT80" s="484"/>
      <c r="AU80" s="484"/>
      <c r="AV80" s="484"/>
      <c r="AW80" s="484"/>
      <c r="AX80" s="484"/>
      <c r="AY80" s="484"/>
      <c r="AZ80" s="484"/>
      <c r="BA80" s="484"/>
      <c r="BB80" s="484"/>
      <c r="BC80" s="484"/>
      <c r="BD80" s="484"/>
      <c r="BE80" s="484"/>
      <c r="BF80" s="484"/>
      <c r="BG80" s="484"/>
      <c r="BH80" s="484"/>
      <c r="BI80" s="484"/>
      <c r="BJ80" s="484"/>
      <c r="BK80" s="484"/>
      <c r="BL80" s="484"/>
      <c r="BM80" s="484"/>
      <c r="BN80" s="484"/>
      <c r="BO80" s="484"/>
      <c r="BP80" s="484"/>
      <c r="BQ80" s="484"/>
      <c r="BR80" s="484"/>
      <c r="BS80" s="484"/>
      <c r="BT80" s="484"/>
      <c r="BU80" s="484"/>
      <c r="BV80" s="484"/>
      <c r="BW80" s="484"/>
      <c r="BX80" s="484"/>
      <c r="BY80" s="484"/>
      <c r="BZ80" s="484"/>
      <c r="CA80" s="484"/>
      <c r="CB80" s="484"/>
      <c r="CC80" s="484"/>
      <c r="CD80" s="484"/>
      <c r="CE80" s="484"/>
    </row>
    <row r="81" spans="1:83" ht="22.5">
      <c r="A81" s="435"/>
      <c r="B81" s="478"/>
      <c r="C81" s="475"/>
      <c r="D81" s="863"/>
      <c r="E81" s="904"/>
      <c r="F81" s="863" t="s">
        <v>461</v>
      </c>
      <c r="G81" s="905"/>
      <c r="H81" s="324"/>
      <c r="I81" s="551" t="s">
        <v>26</v>
      </c>
      <c r="J81" s="539" t="s">
        <v>462</v>
      </c>
      <c r="K81" s="461" t="s">
        <v>416</v>
      </c>
      <c r="L81" s="914" t="s">
        <v>416</v>
      </c>
      <c r="M81" s="915"/>
      <c r="N81" s="461" t="s">
        <v>416</v>
      </c>
      <c r="O81" s="461" t="s">
        <v>416</v>
      </c>
      <c r="P81" s="461" t="s">
        <v>416</v>
      </c>
      <c r="Q81" s="540">
        <f>SUM(Q82:Q84)</f>
        <v>0</v>
      </c>
      <c r="R81" s="540">
        <f>nerr(Q81/List01_costs_OPS)*100</f>
        <v>0</v>
      </c>
      <c r="S81" s="907" t="s">
        <v>779</v>
      </c>
      <c r="T81" s="260" t="s">
        <v>367</v>
      </c>
      <c r="U81" s="857"/>
      <c r="V81" s="902"/>
      <c r="AC81" s="855"/>
    </row>
    <row r="82" spans="1:83" ht="11.25">
      <c r="A82" s="435"/>
      <c r="B82" s="478"/>
      <c r="C82" s="475"/>
      <c r="D82" s="863"/>
      <c r="E82" s="904"/>
      <c r="F82" s="863"/>
      <c r="G82" s="905"/>
      <c r="H82" s="788"/>
      <c r="I82" s="908" t="s">
        <v>461</v>
      </c>
      <c r="J82" s="918"/>
      <c r="K82" s="919"/>
      <c r="L82" s="553"/>
      <c r="M82" s="554" t="s">
        <v>26</v>
      </c>
      <c r="N82" s="541"/>
      <c r="O82" s="542"/>
      <c r="P82" s="550"/>
      <c r="Q82" s="542"/>
      <c r="R82" s="543">
        <f>nerr(costs_OPS/List01_costs_OPS)*100</f>
        <v>0</v>
      </c>
      <c r="S82" s="907"/>
      <c r="T82" s="260"/>
      <c r="U82" s="857"/>
      <c r="V82" s="902"/>
      <c r="AC82" s="855"/>
    </row>
    <row r="83" spans="1:83" ht="11.25">
      <c r="A83" s="435"/>
      <c r="B83" s="478"/>
      <c r="C83" s="475"/>
      <c r="D83" s="863"/>
      <c r="E83" s="904"/>
      <c r="F83" s="863"/>
      <c r="G83" s="905"/>
      <c r="H83" s="788"/>
      <c r="I83" s="908"/>
      <c r="J83" s="918"/>
      <c r="K83" s="920"/>
      <c r="L83" s="552"/>
      <c r="M83" s="544"/>
      <c r="N83" s="545" t="s">
        <v>455</v>
      </c>
      <c r="O83" s="545"/>
      <c r="P83" s="545"/>
      <c r="Q83" s="545"/>
      <c r="R83" s="546"/>
      <c r="S83" s="907"/>
      <c r="T83" s="260"/>
      <c r="U83" s="857"/>
      <c r="V83" s="902"/>
      <c r="AC83" s="855"/>
    </row>
    <row r="84" spans="1:83" ht="11.25">
      <c r="A84" s="435"/>
      <c r="B84" s="478"/>
      <c r="C84" s="475"/>
      <c r="D84" s="863"/>
      <c r="E84" s="904"/>
      <c r="F84" s="863"/>
      <c r="G84" s="906"/>
      <c r="H84" s="552"/>
      <c r="I84" s="544"/>
      <c r="J84" s="545" t="s">
        <v>456</v>
      </c>
      <c r="K84" s="545"/>
      <c r="L84" s="545"/>
      <c r="M84" s="545"/>
      <c r="N84" s="545"/>
      <c r="O84" s="545"/>
      <c r="P84" s="545"/>
      <c r="Q84" s="545"/>
      <c r="R84" s="546"/>
      <c r="S84" s="907"/>
      <c r="T84" s="260"/>
      <c r="U84" s="857"/>
      <c r="V84" s="902"/>
      <c r="AC84" s="855"/>
    </row>
    <row r="85" spans="1:83" ht="22.5">
      <c r="A85" s="435"/>
      <c r="B85" s="478"/>
      <c r="C85" s="475"/>
      <c r="D85" s="863"/>
      <c r="E85" s="535"/>
      <c r="F85" s="534"/>
      <c r="G85" s="534" t="s">
        <v>454</v>
      </c>
      <c r="H85" s="535"/>
      <c r="I85" s="535"/>
      <c r="J85" s="535"/>
      <c r="K85" s="535"/>
      <c r="L85" s="535"/>
      <c r="M85" s="535"/>
      <c r="N85" s="535"/>
      <c r="O85" s="535"/>
      <c r="P85" s="535"/>
      <c r="Q85" s="535"/>
      <c r="R85" s="536"/>
      <c r="S85" s="649" t="s">
        <v>688</v>
      </c>
      <c r="T85" s="484"/>
      <c r="U85" s="857"/>
      <c r="V85" s="902"/>
      <c r="W85" s="478"/>
      <c r="X85" s="478"/>
      <c r="Y85" s="478"/>
      <c r="Z85" s="478"/>
      <c r="AA85" s="484"/>
      <c r="AB85" s="478"/>
      <c r="AC85" s="855"/>
      <c r="AD85" s="468"/>
      <c r="AE85" s="478"/>
      <c r="AF85" s="478"/>
      <c r="AG85" s="484"/>
      <c r="AH85" s="484"/>
      <c r="AI85" s="484"/>
      <c r="AJ85" s="484"/>
      <c r="AK85" s="484"/>
      <c r="AL85" s="484"/>
      <c r="AM85" s="484"/>
      <c r="AN85" s="484"/>
      <c r="AO85" s="484"/>
      <c r="AP85" s="484"/>
      <c r="AQ85" s="484"/>
      <c r="AR85" s="484"/>
      <c r="AS85" s="484"/>
      <c r="AT85" s="484"/>
      <c r="AU85" s="484"/>
      <c r="AV85" s="484"/>
      <c r="AW85" s="484"/>
      <c r="AX85" s="484"/>
      <c r="AY85" s="484"/>
      <c r="AZ85" s="484"/>
      <c r="BA85" s="484"/>
      <c r="BB85" s="484"/>
      <c r="BC85" s="484"/>
      <c r="BD85" s="484"/>
      <c r="BE85" s="484"/>
      <c r="BF85" s="484"/>
      <c r="BG85" s="484"/>
      <c r="BH85" s="484"/>
      <c r="BI85" s="484"/>
      <c r="BJ85" s="484"/>
      <c r="BK85" s="484"/>
      <c r="BL85" s="484"/>
      <c r="BM85" s="484"/>
      <c r="BN85" s="484"/>
      <c r="BO85" s="484"/>
      <c r="BP85" s="484"/>
      <c r="BQ85" s="484"/>
      <c r="BR85" s="484"/>
      <c r="BS85" s="484"/>
      <c r="BT85" s="484"/>
      <c r="BU85" s="484"/>
      <c r="BV85" s="478"/>
      <c r="BW85" s="478"/>
      <c r="BX85" s="478"/>
      <c r="BY85" s="478"/>
      <c r="BZ85" s="478"/>
      <c r="CA85" s="478"/>
      <c r="CB85" s="478"/>
      <c r="CC85" s="478"/>
      <c r="CD85" s="478"/>
      <c r="CE85" s="478"/>
    </row>
    <row r="86" spans="1:83" s="610" customFormat="1" ht="0.95" customHeight="1">
      <c r="A86" s="573"/>
      <c r="B86" s="484"/>
      <c r="C86" s="602"/>
      <c r="D86" s="863"/>
      <c r="E86" s="681"/>
      <c r="F86" s="680"/>
      <c r="G86" s="917"/>
      <c r="H86" s="917"/>
      <c r="I86" s="917"/>
      <c r="J86" s="917"/>
      <c r="K86" s="917"/>
      <c r="L86" s="917"/>
      <c r="M86" s="917"/>
      <c r="N86" s="917"/>
      <c r="O86" s="917"/>
      <c r="P86" s="917"/>
      <c r="Q86" s="682"/>
      <c r="R86" s="683"/>
      <c r="S86" s="684"/>
      <c r="T86" s="614" t="s">
        <v>367</v>
      </c>
      <c r="U86" s="857">
        <v>2</v>
      </c>
      <c r="V86" s="902" t="e">
        <f>INDEX(List01_flag_index_2,1,MATCH(A78,List01_NumberColumns,0))</f>
        <v>#N/A</v>
      </c>
      <c r="W86" s="484"/>
      <c r="X86" s="484"/>
      <c r="Y86" s="484"/>
      <c r="Z86" s="484"/>
      <c r="AA86" s="484"/>
      <c r="AB86" s="484"/>
      <c r="AC86" s="855"/>
      <c r="AD86" s="609"/>
      <c r="AE86" s="484"/>
      <c r="AF86" s="484"/>
      <c r="AG86" s="484"/>
      <c r="AH86" s="484"/>
      <c r="AI86" s="484"/>
      <c r="AJ86" s="484"/>
      <c r="AK86" s="484"/>
      <c r="AL86" s="484"/>
      <c r="AM86" s="484"/>
      <c r="AN86" s="484"/>
      <c r="AO86" s="484"/>
      <c r="AP86" s="484"/>
      <c r="AQ86" s="484"/>
      <c r="AR86" s="484"/>
      <c r="AS86" s="484"/>
      <c r="AT86" s="484"/>
      <c r="AU86" s="484"/>
      <c r="AV86" s="484"/>
      <c r="AW86" s="484"/>
      <c r="AX86" s="484"/>
      <c r="AY86" s="484"/>
      <c r="AZ86" s="484"/>
      <c r="BA86" s="484"/>
      <c r="BB86" s="484"/>
      <c r="BC86" s="484"/>
      <c r="BD86" s="484"/>
      <c r="BE86" s="484"/>
      <c r="BF86" s="484"/>
      <c r="BG86" s="484"/>
      <c r="BH86" s="484"/>
      <c r="BI86" s="484"/>
      <c r="BJ86" s="484"/>
      <c r="BK86" s="484"/>
      <c r="BL86" s="484"/>
      <c r="BM86" s="484"/>
      <c r="BN86" s="484"/>
      <c r="BO86" s="484"/>
      <c r="BP86" s="484"/>
      <c r="BQ86" s="484"/>
      <c r="BR86" s="484"/>
      <c r="BS86" s="484"/>
      <c r="BT86" s="484"/>
      <c r="BU86" s="484"/>
      <c r="BV86" s="484"/>
      <c r="BW86" s="484"/>
      <c r="BX86" s="484"/>
      <c r="BY86" s="484"/>
      <c r="BZ86" s="484"/>
      <c r="CA86" s="484"/>
      <c r="CB86" s="484"/>
      <c r="CC86" s="484"/>
      <c r="CD86" s="484"/>
      <c r="CE86" s="484"/>
    </row>
    <row r="87" spans="1:83" s="610" customFormat="1" ht="0.95" customHeight="1">
      <c r="A87" s="573"/>
      <c r="B87" s="484"/>
      <c r="C87" s="484"/>
      <c r="D87" s="863"/>
      <c r="E87" s="685"/>
      <c r="F87" s="686"/>
      <c r="G87" s="686"/>
      <c r="H87" s="686"/>
      <c r="I87" s="686"/>
      <c r="J87" s="686"/>
      <c r="K87" s="686"/>
      <c r="L87" s="686"/>
      <c r="M87" s="686"/>
      <c r="N87" s="686"/>
      <c r="O87" s="686"/>
      <c r="P87" s="686"/>
      <c r="Q87" s="686"/>
      <c r="R87" s="686"/>
      <c r="S87" s="687"/>
      <c r="T87" s="484"/>
      <c r="U87" s="857"/>
      <c r="V87" s="902"/>
      <c r="W87" s="484"/>
      <c r="X87" s="484"/>
      <c r="Y87" s="484"/>
      <c r="Z87" s="484"/>
      <c r="AA87" s="484"/>
      <c r="AB87" s="484"/>
      <c r="AC87" s="855"/>
      <c r="AD87" s="609"/>
      <c r="AE87" s="484"/>
      <c r="AF87" s="484"/>
      <c r="AG87" s="484"/>
      <c r="AH87" s="484"/>
      <c r="AI87" s="484"/>
      <c r="AJ87" s="484"/>
      <c r="AK87" s="484"/>
      <c r="AL87" s="484"/>
      <c r="AM87" s="484"/>
      <c r="AN87" s="484"/>
      <c r="AO87" s="484"/>
      <c r="AP87" s="484"/>
      <c r="AQ87" s="484"/>
      <c r="AR87" s="484"/>
      <c r="AS87" s="484"/>
      <c r="AT87" s="484"/>
      <c r="AU87" s="484"/>
      <c r="AV87" s="484"/>
      <c r="AW87" s="484"/>
      <c r="AX87" s="484"/>
      <c r="AY87" s="484"/>
      <c r="AZ87" s="484"/>
      <c r="BA87" s="484"/>
      <c r="BB87" s="484"/>
      <c r="BC87" s="484"/>
      <c r="BD87" s="484"/>
      <c r="BE87" s="484"/>
      <c r="BF87" s="484"/>
      <c r="BG87" s="484"/>
      <c r="BH87" s="484"/>
      <c r="BI87" s="484"/>
      <c r="BJ87" s="484"/>
      <c r="BK87" s="484"/>
      <c r="BL87" s="484"/>
      <c r="BM87" s="484"/>
      <c r="BN87" s="484"/>
      <c r="BO87" s="484"/>
      <c r="BP87" s="484"/>
      <c r="BQ87" s="484"/>
      <c r="BR87" s="484"/>
      <c r="BS87" s="484"/>
      <c r="BT87" s="484"/>
      <c r="BU87" s="484"/>
      <c r="BV87" s="484"/>
      <c r="BW87" s="484"/>
      <c r="BX87" s="484"/>
      <c r="BY87" s="484"/>
      <c r="BZ87" s="484"/>
      <c r="CA87" s="484"/>
      <c r="CB87" s="484"/>
      <c r="CC87" s="484"/>
      <c r="CD87" s="484"/>
      <c r="CE87" s="484"/>
    </row>
    <row r="88" spans="1:83" s="610" customFormat="1" ht="0.95" customHeight="1">
      <c r="A88" s="573"/>
      <c r="B88" s="484"/>
      <c r="C88" s="602"/>
      <c r="D88" s="863"/>
      <c r="E88" s="909"/>
      <c r="F88" s="910"/>
      <c r="G88" s="910"/>
      <c r="H88" s="393"/>
      <c r="I88" s="688"/>
      <c r="J88" s="689"/>
      <c r="K88" s="690"/>
      <c r="L88" s="916"/>
      <c r="M88" s="916"/>
      <c r="N88" s="690"/>
      <c r="O88" s="690"/>
      <c r="P88" s="690"/>
      <c r="Q88" s="691"/>
      <c r="R88" s="691"/>
      <c r="S88" s="911"/>
      <c r="T88" s="614" t="s">
        <v>367</v>
      </c>
      <c r="U88" s="857"/>
      <c r="V88" s="902"/>
      <c r="AC88" s="855"/>
    </row>
    <row r="89" spans="1:83" s="610" customFormat="1" ht="0.95" customHeight="1">
      <c r="A89" s="573"/>
      <c r="B89" s="484"/>
      <c r="C89" s="602"/>
      <c r="D89" s="863"/>
      <c r="E89" s="909"/>
      <c r="F89" s="910"/>
      <c r="G89" s="910"/>
      <c r="H89" s="921"/>
      <c r="I89" s="910"/>
      <c r="J89" s="912"/>
      <c r="K89" s="913"/>
      <c r="L89" s="692"/>
      <c r="M89" s="688"/>
      <c r="N89" s="693"/>
      <c r="O89" s="691"/>
      <c r="P89" s="688"/>
      <c r="Q89" s="691"/>
      <c r="R89" s="694"/>
      <c r="S89" s="911"/>
      <c r="T89" s="614"/>
      <c r="U89" s="857"/>
      <c r="V89" s="902"/>
      <c r="AC89" s="855"/>
    </row>
    <row r="90" spans="1:83" s="610" customFormat="1" ht="0.95" customHeight="1">
      <c r="A90" s="573"/>
      <c r="B90" s="484"/>
      <c r="C90" s="602"/>
      <c r="D90" s="863"/>
      <c r="E90" s="909"/>
      <c r="F90" s="910"/>
      <c r="G90" s="910"/>
      <c r="H90" s="921"/>
      <c r="I90" s="910"/>
      <c r="J90" s="912"/>
      <c r="K90" s="913"/>
      <c r="L90" s="690"/>
      <c r="M90" s="690"/>
      <c r="N90" s="695"/>
      <c r="O90" s="695"/>
      <c r="P90" s="695"/>
      <c r="Q90" s="695"/>
      <c r="R90" s="696"/>
      <c r="S90" s="911"/>
      <c r="T90" s="614"/>
      <c r="U90" s="857"/>
      <c r="V90" s="902"/>
      <c r="AC90" s="855"/>
    </row>
    <row r="91" spans="1:83" s="610" customFormat="1" ht="0.95" customHeight="1">
      <c r="A91" s="573"/>
      <c r="B91" s="484"/>
      <c r="C91" s="602"/>
      <c r="D91" s="863"/>
      <c r="E91" s="909"/>
      <c r="F91" s="910"/>
      <c r="G91" s="910"/>
      <c r="H91" s="690"/>
      <c r="I91" s="690"/>
      <c r="J91" s="695"/>
      <c r="K91" s="695"/>
      <c r="L91" s="695"/>
      <c r="M91" s="695"/>
      <c r="N91" s="695"/>
      <c r="O91" s="695"/>
      <c r="P91" s="695"/>
      <c r="Q91" s="695"/>
      <c r="R91" s="696"/>
      <c r="S91" s="911"/>
      <c r="T91" s="614"/>
      <c r="U91" s="857"/>
      <c r="V91" s="902"/>
      <c r="AC91" s="855"/>
    </row>
    <row r="92" spans="1:83" s="610" customFormat="1" ht="0.95" customHeight="1">
      <c r="A92" s="573"/>
      <c r="B92" s="484"/>
      <c r="C92" s="602"/>
      <c r="D92" s="863"/>
      <c r="E92" s="697"/>
      <c r="F92" s="698"/>
      <c r="G92" s="698"/>
      <c r="H92" s="699"/>
      <c r="I92" s="699"/>
      <c r="J92" s="699"/>
      <c r="K92" s="699"/>
      <c r="L92" s="699"/>
      <c r="M92" s="699"/>
      <c r="N92" s="699"/>
      <c r="O92" s="699"/>
      <c r="P92" s="699"/>
      <c r="Q92" s="699"/>
      <c r="R92" s="698"/>
      <c r="S92" s="700"/>
      <c r="T92" s="484"/>
      <c r="U92" s="857"/>
      <c r="V92" s="902"/>
      <c r="W92" s="484"/>
      <c r="X92" s="484"/>
      <c r="Y92" s="484"/>
      <c r="Z92" s="484"/>
      <c r="AA92" s="484"/>
      <c r="AB92" s="484"/>
      <c r="AC92" s="855"/>
      <c r="AD92" s="609"/>
      <c r="AE92" s="484"/>
      <c r="AF92" s="484"/>
      <c r="AG92" s="484"/>
      <c r="AH92" s="484"/>
      <c r="AI92" s="484"/>
      <c r="AJ92" s="484"/>
      <c r="AK92" s="484"/>
      <c r="AL92" s="484"/>
      <c r="AM92" s="484"/>
      <c r="AN92" s="484"/>
      <c r="AO92" s="484"/>
      <c r="AP92" s="484"/>
      <c r="AQ92" s="484"/>
      <c r="AR92" s="484"/>
      <c r="AS92" s="484"/>
      <c r="AT92" s="484"/>
      <c r="AU92" s="484"/>
      <c r="AV92" s="484"/>
      <c r="AW92" s="484"/>
      <c r="AX92" s="484"/>
      <c r="AY92" s="484"/>
      <c r="AZ92" s="484"/>
      <c r="BA92" s="484"/>
      <c r="BB92" s="484"/>
      <c r="BC92" s="484"/>
      <c r="BD92" s="484"/>
      <c r="BE92" s="484"/>
      <c r="BF92" s="484"/>
      <c r="BG92" s="484"/>
      <c r="BH92" s="484"/>
      <c r="BI92" s="484"/>
      <c r="BJ92" s="484"/>
      <c r="BK92" s="484"/>
      <c r="BL92" s="484"/>
      <c r="BM92" s="484"/>
      <c r="BN92" s="484"/>
      <c r="BO92" s="484"/>
      <c r="BP92" s="484"/>
      <c r="BQ92" s="484"/>
      <c r="BR92" s="484"/>
      <c r="BS92" s="484"/>
      <c r="BT92" s="484"/>
      <c r="BU92" s="484"/>
      <c r="BV92" s="484"/>
      <c r="BW92" s="484"/>
      <c r="BX92" s="484"/>
      <c r="BY92" s="484"/>
      <c r="BZ92" s="484"/>
      <c r="CA92" s="484"/>
      <c r="CB92" s="484"/>
      <c r="CC92" s="484"/>
      <c r="CD92" s="484"/>
      <c r="CE92" s="484"/>
    </row>
    <row r="93" spans="1:83">
      <c r="D93" s="603"/>
    </row>
    <row r="98" spans="1:83" customFormat="1" ht="17.100000000000001" customHeight="1">
      <c r="A98" s="32" t="s">
        <v>758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</row>
    <row r="99" spans="1:83" customFormat="1" ht="17.100000000000001" customHeight="1"/>
    <row r="100" spans="1:83" customFormat="1" ht="17.100000000000001" customHeight="1">
      <c r="A100" s="675"/>
      <c r="B100" s="637"/>
      <c r="C100" s="669"/>
      <c r="D100" s="673"/>
      <c r="E100" s="676"/>
      <c r="F100" s="664"/>
      <c r="G100" s="616"/>
      <c r="H100" s="678"/>
      <c r="I100" s="309"/>
      <c r="J100" s="309"/>
      <c r="K100" s="633"/>
      <c r="L100" s="633"/>
      <c r="M100" s="633"/>
      <c r="N100" s="633"/>
      <c r="O100" s="633"/>
      <c r="P100" s="633"/>
      <c r="Q100" s="633"/>
      <c r="R100" s="633"/>
      <c r="S100" s="633"/>
      <c r="T100" s="633"/>
      <c r="U100" s="633"/>
      <c r="V100" s="633"/>
      <c r="W100" s="633"/>
      <c r="X100" s="633"/>
      <c r="Y100" s="633"/>
      <c r="Z100" s="633"/>
      <c r="AA100" s="633"/>
      <c r="AB100" s="633"/>
      <c r="AC100" s="633"/>
      <c r="AD100" s="633"/>
      <c r="AE100" s="633"/>
      <c r="AF100" s="633"/>
      <c r="AG100" s="633"/>
      <c r="AH100" s="633"/>
      <c r="AI100" s="633"/>
      <c r="AJ100" s="633"/>
      <c r="AK100" s="633"/>
      <c r="AL100" s="633"/>
      <c r="AM100" s="633"/>
      <c r="AN100" s="633"/>
      <c r="AO100" s="633"/>
      <c r="AP100" s="633"/>
      <c r="AQ100" s="633"/>
      <c r="AR100" s="633"/>
      <c r="AS100" s="633"/>
      <c r="AT100" s="633"/>
      <c r="AU100" s="633"/>
      <c r="AV100" s="633"/>
      <c r="AW100" s="633"/>
      <c r="AX100" s="633"/>
      <c r="AY100" s="633"/>
      <c r="AZ100" s="633"/>
      <c r="BA100" s="633"/>
      <c r="BB100" s="633"/>
      <c r="BC100" s="633"/>
      <c r="BD100" s="633"/>
      <c r="BE100" s="633"/>
      <c r="BF100" s="633"/>
      <c r="BG100" s="633"/>
      <c r="BH100" s="633"/>
      <c r="BI100" s="633"/>
      <c r="BJ100" s="633"/>
      <c r="BK100" s="633"/>
      <c r="BL100" s="633"/>
      <c r="BM100" s="633"/>
      <c r="BN100" s="633"/>
      <c r="BO100" s="633"/>
      <c r="BP100" s="633"/>
      <c r="BQ100" s="633"/>
      <c r="BR100" s="633"/>
      <c r="BS100" s="633"/>
      <c r="BT100" s="633"/>
      <c r="BU100" s="633"/>
      <c r="BV100" s="633"/>
      <c r="BW100" s="633"/>
      <c r="BX100" s="633"/>
      <c r="BY100" s="633"/>
      <c r="BZ100" s="633"/>
      <c r="CA100" s="633"/>
      <c r="CB100" s="633"/>
      <c r="CC100" s="633"/>
      <c r="CD100" s="633"/>
      <c r="CE100" s="633"/>
    </row>
  </sheetData>
  <dataConsolidate/>
  <mergeCells count="57">
    <mergeCell ref="H20:H21"/>
    <mergeCell ref="D29:D31"/>
    <mergeCell ref="E29:E31"/>
    <mergeCell ref="F29:F31"/>
    <mergeCell ref="G29:G30"/>
    <mergeCell ref="H29:H30"/>
    <mergeCell ref="H35:H36"/>
    <mergeCell ref="I35:I36"/>
    <mergeCell ref="J35:J36"/>
    <mergeCell ref="I29:I30"/>
    <mergeCell ref="J29:J30"/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D68:D74"/>
    <mergeCell ref="AC68:AC74"/>
    <mergeCell ref="E69:P69"/>
    <mergeCell ref="E72:P72"/>
    <mergeCell ref="E68:R68"/>
    <mergeCell ref="U69:U71"/>
    <mergeCell ref="V69:V71"/>
    <mergeCell ref="U72:U74"/>
    <mergeCell ref="V72:V74"/>
    <mergeCell ref="G86:P86"/>
    <mergeCell ref="J82:J83"/>
    <mergeCell ref="K82:K83"/>
    <mergeCell ref="U86:U92"/>
    <mergeCell ref="V86:V92"/>
    <mergeCell ref="H89:H90"/>
    <mergeCell ref="D78:D92"/>
    <mergeCell ref="AC78:AC92"/>
    <mergeCell ref="E81:E84"/>
    <mergeCell ref="F81:F84"/>
    <mergeCell ref="G81:G84"/>
    <mergeCell ref="S81:S84"/>
    <mergeCell ref="I82:I83"/>
    <mergeCell ref="E88:E91"/>
    <mergeCell ref="F88:F91"/>
    <mergeCell ref="G88:G91"/>
    <mergeCell ref="S88:S91"/>
    <mergeCell ref="I89:I90"/>
    <mergeCell ref="J89:J90"/>
    <mergeCell ref="K89:K90"/>
    <mergeCell ref="L81:M81"/>
    <mergeCell ref="L88:M88"/>
    <mergeCell ref="E78:R78"/>
    <mergeCell ref="U79:U85"/>
    <mergeCell ref="V79:V85"/>
    <mergeCell ref="H82:H83"/>
    <mergeCell ref="G79:P79"/>
  </mergeCells>
  <phoneticPr fontId="10" type="noConversion"/>
  <dataValidations count="9">
    <dataValidation type="textLength" operator="lessThanOrEqual" allowBlank="1" showInputMessage="1" showErrorMessage="1" errorTitle="Ошибка" error="Допускается ввод не более 900 символов!" sqref="E5 E9 K45 F45:H45 E15:E16 E25 E100:G100" xr:uid="{00000000-0002-0000-2200-000000000000}">
      <formula1>900</formula1>
    </dataValidation>
    <dataValidation type="list" allowBlank="1" showInputMessage="1" showErrorMessage="1" sqref="I40" xr:uid="{00000000-0002-0000-2200-000001000000}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 xr:uid="{00000000-0002-0000-2200-000002000000}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 xr:uid="{00000000-0002-0000-2200-000003000000}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 xr:uid="{00000000-0002-0000-2200-000004000000}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 xr:uid="{00000000-0002-0000-2200-000005000000}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 xr:uid="{00000000-0002-0000-2200-000006000000}"/>
    <dataValidation type="list" allowBlank="1" showInputMessage="1" showErrorMessage="1" errorTitle="Ошибка" error="Выберите значение из списка" prompt="Выберите значение из списка" sqref="J89:J90 J82:J83" xr:uid="{00000000-0002-0000-2200-000007000000}">
      <formula1>kind_of_purchase_method</formula1>
    </dataValidation>
    <dataValidation type="decimal" allowBlank="1" showErrorMessage="1" errorTitle="Ошибка" error="Допускается ввод только неотрицательных чисел!" sqref="O82 O89 Q89 Q82" xr:uid="{00000000-0002-0000-2200-000008000000}">
      <formula1>0</formula1>
      <formula2>9.99999999999999E+23</formula2>
    </dataValidation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SH_et_union_vert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modList00">
    <tabColor indexed="47"/>
  </sheetPr>
  <dimension ref="A1"/>
  <sheetViews>
    <sheetView showGridLines="0" zoomScaleNormal="100" workbookViewId="0"/>
  </sheetViews>
  <sheetFormatPr defaultRowHeight="15"/>
  <cols>
    <col min="1" max="16384" width="9.140625" style="34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modList02">
    <tabColor indexed="47"/>
  </sheetPr>
  <dimension ref="A1:C12"/>
  <sheetViews>
    <sheetView showGridLines="0" topLeftCell="C4" zoomScaleNormal="100" workbookViewId="0"/>
  </sheetViews>
  <sheetFormatPr defaultRowHeight="15"/>
  <cols>
    <col min="1" max="1" width="9.140625" style="90" hidden="1" customWidth="1"/>
    <col min="2" max="2" width="9.140625" style="91" hidden="1" customWidth="1"/>
    <col min="3" max="3" width="9.140625" style="254"/>
    <col min="4" max="16384" width="9.140625" style="91"/>
  </cols>
  <sheetData>
    <row r="1" spans="1:3" hidden="1"/>
    <row r="2" spans="1:3" hidden="1"/>
    <row r="3" spans="1:3" hidden="1"/>
    <row r="4" spans="1:3" ht="10.5" customHeight="1"/>
    <row r="5" spans="1:3" s="51" customFormat="1" ht="30" customHeight="1">
      <c r="A5" s="47"/>
      <c r="C5" s="255"/>
    </row>
    <row r="6" spans="1:3" s="51" customFormat="1" ht="15" customHeight="1">
      <c r="A6" s="47"/>
      <c r="C6" s="255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modList03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64"/>
  </cols>
  <sheetData>
    <row r="1" spans="1:1">
      <c r="A1" s="2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odUpdTemplLogger">
    <tabColor indexed="24"/>
  </sheetPr>
  <dimension ref="A1:D26"/>
  <sheetViews>
    <sheetView showGridLines="0" zoomScaleNormal="100" workbookViewId="0"/>
  </sheetViews>
  <sheetFormatPr defaultRowHeight="11.25"/>
  <cols>
    <col min="1" max="1" width="30.7109375" style="21" customWidth="1"/>
    <col min="2" max="2" width="80.7109375" style="21" customWidth="1"/>
    <col min="3" max="3" width="30.7109375" style="21" customWidth="1"/>
    <col min="4" max="16384" width="9.140625" style="20"/>
  </cols>
  <sheetData>
    <row r="1" spans="1:4" ht="24" customHeight="1">
      <c r="A1" s="59" t="s">
        <v>14</v>
      </c>
      <c r="B1" s="59" t="s">
        <v>15</v>
      </c>
      <c r="C1" s="59" t="s">
        <v>16</v>
      </c>
      <c r="D1" s="19"/>
    </row>
    <row r="2" spans="1:4">
      <c r="A2" s="715">
        <v>44459.713275462964</v>
      </c>
      <c r="B2" s="21" t="s">
        <v>785</v>
      </c>
      <c r="C2" s="21" t="s">
        <v>215</v>
      </c>
    </row>
    <row r="3" spans="1:4">
      <c r="A3" s="715">
        <v>44459.713773148149</v>
      </c>
      <c r="B3" s="21" t="s">
        <v>785</v>
      </c>
      <c r="C3" s="21" t="s">
        <v>215</v>
      </c>
    </row>
    <row r="4" spans="1:4">
      <c r="A4" s="715">
        <v>44459.713796296295</v>
      </c>
      <c r="B4" s="21" t="s">
        <v>786</v>
      </c>
      <c r="C4" s="21" t="s">
        <v>215</v>
      </c>
    </row>
    <row r="5" spans="1:4">
      <c r="A5" s="715">
        <v>44658.73574074074</v>
      </c>
      <c r="B5" s="21" t="s">
        <v>785</v>
      </c>
      <c r="C5" s="21" t="s">
        <v>215</v>
      </c>
    </row>
    <row r="6" spans="1:4">
      <c r="A6" s="715">
        <v>44658.735775462963</v>
      </c>
      <c r="B6" s="21" t="s">
        <v>786</v>
      </c>
      <c r="C6" s="21" t="s">
        <v>215</v>
      </c>
    </row>
    <row r="7" spans="1:4">
      <c r="A7" s="715">
        <v>44658.735891203702</v>
      </c>
      <c r="B7" s="21" t="s">
        <v>785</v>
      </c>
      <c r="C7" s="21" t="s">
        <v>215</v>
      </c>
    </row>
    <row r="8" spans="1:4">
      <c r="A8" s="715">
        <v>44658.735914351855</v>
      </c>
      <c r="B8" s="21" t="s">
        <v>786</v>
      </c>
      <c r="C8" s="21" t="s">
        <v>215</v>
      </c>
    </row>
    <row r="9" spans="1:4">
      <c r="A9" s="715">
        <v>44658.736180555556</v>
      </c>
      <c r="B9" s="21" t="s">
        <v>785</v>
      </c>
      <c r="C9" s="21" t="s">
        <v>215</v>
      </c>
    </row>
    <row r="10" spans="1:4">
      <c r="A10" s="715">
        <v>44658.736203703702</v>
      </c>
      <c r="B10" s="21" t="s">
        <v>786</v>
      </c>
      <c r="C10" s="21" t="s">
        <v>215</v>
      </c>
    </row>
    <row r="11" spans="1:4">
      <c r="A11" s="715">
        <v>44663.36010416667</v>
      </c>
      <c r="B11" s="21" t="s">
        <v>785</v>
      </c>
      <c r="C11" s="21" t="s">
        <v>215</v>
      </c>
    </row>
    <row r="12" spans="1:4">
      <c r="A12" s="715">
        <v>44663.360162037039</v>
      </c>
      <c r="B12" s="21" t="s">
        <v>786</v>
      </c>
      <c r="C12" s="21" t="s">
        <v>215</v>
      </c>
    </row>
    <row r="13" spans="1:4">
      <c r="A13" s="715">
        <v>44663.367199074077</v>
      </c>
      <c r="B13" s="21" t="s">
        <v>785</v>
      </c>
      <c r="C13" s="21" t="s">
        <v>215</v>
      </c>
    </row>
    <row r="14" spans="1:4">
      <c r="A14" s="715">
        <v>44663.367222222223</v>
      </c>
      <c r="B14" s="21" t="s">
        <v>786</v>
      </c>
      <c r="C14" s="21" t="s">
        <v>215</v>
      </c>
    </row>
    <row r="15" spans="1:4">
      <c r="A15" s="715">
        <v>44665.387719907405</v>
      </c>
      <c r="B15" s="21" t="s">
        <v>785</v>
      </c>
      <c r="C15" s="21" t="s">
        <v>215</v>
      </c>
    </row>
    <row r="16" spans="1:4">
      <c r="A16" s="715">
        <v>44665.387858796297</v>
      </c>
      <c r="B16" s="21" t="s">
        <v>786</v>
      </c>
      <c r="C16" s="21" t="s">
        <v>215</v>
      </c>
    </row>
    <row r="17" spans="1:3">
      <c r="A17" s="715">
        <v>44671.330428240741</v>
      </c>
      <c r="B17" s="21" t="s">
        <v>785</v>
      </c>
      <c r="C17" s="21" t="s">
        <v>215</v>
      </c>
    </row>
    <row r="18" spans="1:3">
      <c r="A18" s="715">
        <v>44671.330451388887</v>
      </c>
      <c r="B18" s="21" t="s">
        <v>786</v>
      </c>
      <c r="C18" s="21" t="s">
        <v>215</v>
      </c>
    </row>
    <row r="19" spans="1:3">
      <c r="A19" s="715">
        <v>44676.367314814815</v>
      </c>
      <c r="B19" s="21" t="s">
        <v>785</v>
      </c>
      <c r="C19" s="21" t="s">
        <v>215</v>
      </c>
    </row>
    <row r="20" spans="1:3">
      <c r="A20" s="715">
        <v>44676.634976851848</v>
      </c>
      <c r="B20" s="21" t="s">
        <v>785</v>
      </c>
      <c r="C20" s="21" t="s">
        <v>215</v>
      </c>
    </row>
    <row r="21" spans="1:3">
      <c r="A21" s="715">
        <v>44676.635011574072</v>
      </c>
      <c r="B21" s="21" t="s">
        <v>786</v>
      </c>
      <c r="C21" s="21" t="s">
        <v>215</v>
      </c>
    </row>
    <row r="22" spans="1:3">
      <c r="A22" s="715">
        <v>46202.601689814815</v>
      </c>
      <c r="B22" s="21" t="s">
        <v>785</v>
      </c>
      <c r="C22" s="21" t="s">
        <v>215</v>
      </c>
    </row>
    <row r="23" spans="1:3">
      <c r="A23" s="715">
        <v>46202.601712962962</v>
      </c>
      <c r="B23" s="21" t="s">
        <v>3221</v>
      </c>
      <c r="C23" s="21" t="s">
        <v>215</v>
      </c>
    </row>
    <row r="24" spans="1:3" ht="22.5">
      <c r="A24" s="715">
        <v>46202.601712962962</v>
      </c>
      <c r="B24" s="21" t="s">
        <v>3222</v>
      </c>
      <c r="C24" s="21" t="s">
        <v>215</v>
      </c>
    </row>
    <row r="25" spans="1:3">
      <c r="A25" s="715">
        <v>46202.601712962962</v>
      </c>
      <c r="B25" s="21" t="s">
        <v>3223</v>
      </c>
      <c r="C25" s="21" t="s">
        <v>215</v>
      </c>
    </row>
    <row r="26" spans="1:3">
      <c r="A26" s="715">
        <v>46202.601782407408</v>
      </c>
      <c r="B26" s="21" t="s">
        <v>3224</v>
      </c>
      <c r="C26" s="21" t="s">
        <v>3225</v>
      </c>
    </row>
  </sheetData>
  <sheetProtection algorithmName="SHA-512" hashValue="CCDLa+um/IoYIs9gGBSlISMM0hMgMo3Y/zlsYJGD+FN4eBEoNOUUnm4KNDxdTLw553TZYNI/+LBmWKXQL/klyg==" saltValue="qn7cfRXn7b3aqT0kLzV/Ow==" spinCount="100000" sheet="1" objects="1" scenarios="1" formatColumns="0" formatRows="0" autoFilter="0"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modList04">
    <tabColor indexed="47"/>
  </sheetPr>
  <dimension ref="A1:Q16"/>
  <sheetViews>
    <sheetView showGridLines="0" topLeftCell="C6" zoomScaleNormal="100" workbookViewId="0"/>
  </sheetViews>
  <sheetFormatPr defaultRowHeight="15"/>
  <cols>
    <col min="1" max="2" width="9.140625" style="22" hidden="1" customWidth="1"/>
    <col min="3" max="3" width="3.7109375" style="57" customWidth="1"/>
    <col min="4" max="16" width="9.140625" style="22"/>
    <col min="17" max="17" width="9.140625" style="257"/>
    <col min="18" max="16384" width="9.140625" style="22"/>
  </cols>
  <sheetData>
    <row r="1" spans="3:17" s="93" customFormat="1" hidden="1">
      <c r="C1" s="92"/>
      <c r="Q1" s="256"/>
    </row>
    <row r="2" spans="3:17" s="93" customFormat="1" hidden="1">
      <c r="C2" s="92"/>
      <c r="Q2" s="256"/>
    </row>
    <row r="3" spans="3:17" s="93" customFormat="1" hidden="1">
      <c r="C3" s="92"/>
      <c r="Q3" s="256"/>
    </row>
    <row r="4" spans="3:17" s="93" customFormat="1" hidden="1">
      <c r="C4" s="92"/>
      <c r="Q4" s="256"/>
    </row>
    <row r="5" spans="3:17" s="93" customFormat="1" hidden="1">
      <c r="C5" s="92"/>
      <c r="Q5" s="256"/>
    </row>
    <row r="6" spans="3:17" s="93" customFormat="1" ht="10.5" customHeight="1">
      <c r="C6" s="94"/>
      <c r="Q6" s="256"/>
    </row>
    <row r="7" spans="3:17" s="93" customFormat="1" ht="20.100000000000001" customHeight="1">
      <c r="C7" s="94"/>
      <c r="Q7" s="256"/>
    </row>
    <row r="8" spans="3:17" s="93" customFormat="1" ht="15" customHeight="1">
      <c r="C8" s="94"/>
      <c r="Q8" s="256"/>
    </row>
    <row r="9" spans="3:17" s="93" customFormat="1" ht="6.95" customHeight="1">
      <c r="C9" s="94"/>
      <c r="Q9" s="256"/>
    </row>
    <row r="10" spans="3:17" s="93" customFormat="1" ht="22.5" customHeight="1">
      <c r="C10" s="94"/>
      <c r="Q10" s="256"/>
    </row>
    <row r="11" spans="3:17" s="93" customFormat="1" ht="11.25" customHeight="1">
      <c r="C11" s="94"/>
      <c r="Q11" s="256"/>
    </row>
    <row r="12" spans="3:17" s="93" customFormat="1" ht="15" hidden="1" customHeight="1">
      <c r="C12" s="94"/>
      <c r="Q12" s="256"/>
    </row>
    <row r="13" spans="3:17" s="93" customFormat="1" ht="14.1" customHeight="1">
      <c r="C13" s="97"/>
      <c r="Q13" s="256"/>
    </row>
    <row r="14" spans="3:17" s="93" customFormat="1" ht="15" customHeight="1">
      <c r="C14" s="94"/>
      <c r="Q14" s="256"/>
    </row>
    <row r="15" spans="3:17" s="93" customFormat="1" ht="11.25" customHeight="1">
      <c r="C15" s="92"/>
      <c r="Q15" s="256"/>
    </row>
    <row r="16" spans="3:17" s="93" customFormat="1">
      <c r="C16" s="92"/>
      <c r="D16" s="99"/>
      <c r="E16" s="99"/>
      <c r="Q16" s="256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 xr:uid="{00000000-0004-0000-2700-000000000000}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 xr:uid="{00000000-0004-0000-2700-000001000000}"/>
    <hyperlink ref="D13" location="'Ссылки на публикации'!$H$13" tooltip="Кликните по гиперссылке, чтобы перейти на сайт организации или отредактировать её" display="керкеркерр" xr:uid="{00000000-0004-0000-2700-000002000000}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 xr:uid="{00000000-0004-0000-2700-000003000000}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modList09">
    <tabColor indexed="47"/>
  </sheetPr>
  <dimension ref="A1:A424"/>
  <sheetViews>
    <sheetView showGridLines="0" zoomScaleNormal="100" workbookViewId="0"/>
  </sheetViews>
  <sheetFormatPr defaultRowHeight="11.25"/>
  <cols>
    <col min="1" max="16384" width="9.140625" style="316"/>
  </cols>
  <sheetData>
    <row r="1" spans="1:1">
      <c r="A1" s="315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modHTTP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164"/>
  </cols>
  <sheetData/>
  <pageMargins left="0.75" right="0.75" top="1" bottom="1" header="0.5" footer="0.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modfrmRegion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MR_LIST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sheetProtection formatColumns="0" formatRow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REESTR_VT">
    <tabColor indexed="47"/>
  </sheetPr>
  <dimension ref="A1"/>
  <sheetViews>
    <sheetView showGridLines="0" zoomScaleNormal="100" workbookViewId="0"/>
  </sheetViews>
  <sheetFormatPr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REESTR_VED">
    <tabColor indexed="47"/>
  </sheetPr>
  <dimension ref="A1:B11"/>
  <sheetViews>
    <sheetView showGridLines="0" zoomScaleNormal="100" workbookViewId="0"/>
  </sheetViews>
  <sheetFormatPr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>
    <row r="1" spans="1:2">
      <c r="A1" s="50" t="s">
        <v>109</v>
      </c>
      <c r="B1" s="50" t="s">
        <v>110</v>
      </c>
    </row>
    <row r="2" spans="1:2">
      <c r="A2" s="50">
        <v>4190064</v>
      </c>
      <c r="B2" s="50" t="s">
        <v>767</v>
      </c>
    </row>
    <row r="3" spans="1:2">
      <c r="A3" s="50">
        <v>4190065</v>
      </c>
      <c r="B3" s="50" t="s">
        <v>768</v>
      </c>
    </row>
    <row r="4" spans="1:2">
      <c r="A4" s="50">
        <v>4190066</v>
      </c>
      <c r="B4" s="50" t="s">
        <v>769</v>
      </c>
    </row>
    <row r="5" spans="1:2">
      <c r="A5" s="50">
        <v>4190067</v>
      </c>
      <c r="B5" s="50" t="s">
        <v>770</v>
      </c>
    </row>
    <row r="6" spans="1:2">
      <c r="A6" s="50">
        <v>4190068</v>
      </c>
      <c r="B6" s="50" t="s">
        <v>771</v>
      </c>
    </row>
    <row r="7" spans="1:2">
      <c r="A7" s="50">
        <v>4190069</v>
      </c>
      <c r="B7" s="50" t="s">
        <v>772</v>
      </c>
    </row>
    <row r="8" spans="1:2">
      <c r="A8" s="50">
        <v>4190070</v>
      </c>
      <c r="B8" s="50" t="s">
        <v>773</v>
      </c>
    </row>
    <row r="9" spans="1:2">
      <c r="A9" s="50">
        <v>4190071</v>
      </c>
      <c r="B9" s="50" t="s">
        <v>774</v>
      </c>
    </row>
    <row r="10" spans="1:2">
      <c r="A10" s="50">
        <v>4190072</v>
      </c>
      <c r="B10" s="50" t="s">
        <v>775</v>
      </c>
    </row>
    <row r="11" spans="1:2">
      <c r="A11" s="50">
        <v>4190073</v>
      </c>
      <c r="B11" s="50" t="s">
        <v>776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modfrmReestrObj">
    <tabColor indexed="47"/>
  </sheetPr>
  <dimension ref="A1"/>
  <sheetViews>
    <sheetView showGridLines="0" zoomScaleNormal="100" workbookViewId="0"/>
  </sheetViews>
  <sheetFormatPr defaultRowHeight="12.75"/>
  <cols>
    <col min="1" max="16384" width="9.140625" style="49"/>
  </cols>
  <sheetData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OrgData">
    <tabColor indexed="47"/>
  </sheetPr>
  <dimension ref="F34:F41"/>
  <sheetViews>
    <sheetView showGridLines="0" zoomScaleNormal="100" workbookViewId="0"/>
  </sheetViews>
  <sheetFormatPr defaultRowHeight="12.75"/>
  <cols>
    <col min="1" max="16384" width="9.140625" style="49"/>
  </cols>
  <sheetData>
    <row r="34" spans="6:6">
      <c r="F34" s="56"/>
    </row>
    <row r="35" spans="6:6">
      <c r="F35" s="56"/>
    </row>
    <row r="38" spans="6:6">
      <c r="F38" s="67"/>
    </row>
    <row r="39" spans="6:6">
      <c r="F39" s="67"/>
    </row>
    <row r="40" spans="6:6">
      <c r="F40" s="67"/>
    </row>
    <row r="41" spans="6:6">
      <c r="F41" s="67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 xr:uid="{00000000-0002-0000-2F00-000000000000}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modfrmReestr">
    <tabColor indexed="47"/>
  </sheetPr>
  <dimension ref="A1"/>
  <sheetViews>
    <sheetView showGridLines="0" zoomScaleNormal="100" workbookViewId="0"/>
  </sheetViews>
  <sheetFormatPr defaultRowHeight="11.25"/>
  <cols>
    <col min="1" max="1" width="9.140625" style="23"/>
    <col min="2" max="16384" width="9.140625" style="24"/>
  </cols>
  <sheetData/>
  <sheetProtection formatColumns="0" formatRows="0"/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00"/>
  <dimension ref="A1:Q60"/>
  <sheetViews>
    <sheetView showGridLines="0" tabSelected="1" topLeftCell="D13" zoomScaleNormal="100" workbookViewId="0">
      <selection activeCell="F52" sqref="F52"/>
    </sheetView>
  </sheetViews>
  <sheetFormatPr defaultRowHeight="15"/>
  <cols>
    <col min="1" max="1" width="10.7109375" style="27" hidden="1" customWidth="1"/>
    <col min="2" max="2" width="10.7109375" style="26" hidden="1" customWidth="1"/>
    <col min="3" max="3" width="3.7109375" style="104" hidden="1" customWidth="1"/>
    <col min="4" max="4" width="3.7109375" style="105" customWidth="1"/>
    <col min="5" max="5" width="60.7109375" style="105" customWidth="1"/>
    <col min="6" max="6" width="50.7109375" style="28" customWidth="1"/>
    <col min="7" max="7" width="3.7109375" style="117" customWidth="1"/>
    <col min="8" max="8" width="9.140625" style="105"/>
    <col min="9" max="9" width="9.140625" style="40" customWidth="1"/>
    <col min="10" max="10" width="9.140625" style="28"/>
    <col min="11" max="11" width="3.140625" style="28" customWidth="1"/>
    <col min="12" max="16" width="9.140625" style="28"/>
    <col min="17" max="17" width="9.140625" style="246"/>
    <col min="18" max="16384" width="9.140625" style="28"/>
  </cols>
  <sheetData>
    <row r="1" spans="1:17" s="27" customFormat="1" ht="13.5" hidden="1" customHeight="1">
      <c r="A1" s="25"/>
      <c r="B1" s="26"/>
      <c r="F1" s="27">
        <v>26356529</v>
      </c>
      <c r="G1" s="115"/>
      <c r="I1" s="116"/>
      <c r="Q1" s="244"/>
    </row>
    <row r="2" spans="1:17" s="27" customFormat="1" ht="12" hidden="1" customHeight="1">
      <c r="A2" s="25"/>
      <c r="B2" s="26"/>
      <c r="G2" s="115"/>
      <c r="I2" s="116"/>
      <c r="Q2" s="244"/>
    </row>
    <row r="3" spans="1:17" s="105" customFormat="1" hidden="1">
      <c r="A3" s="27"/>
      <c r="B3" s="26"/>
      <c r="C3" s="104"/>
      <c r="G3" s="117"/>
      <c r="I3" s="116"/>
      <c r="Q3" s="245"/>
    </row>
    <row r="4" spans="1:17" s="105" customFormat="1" ht="11.25" customHeight="1">
      <c r="A4" s="27"/>
      <c r="B4" s="26"/>
      <c r="C4" s="104"/>
      <c r="D4" s="106"/>
      <c r="E4" s="106"/>
      <c r="F4" s="118" t="str">
        <f>version</f>
        <v>Версия 2.0</v>
      </c>
      <c r="G4" s="117"/>
      <c r="I4" s="116"/>
      <c r="Q4" s="245"/>
    </row>
    <row r="5" spans="1:17" s="105" customFormat="1" ht="40.5" customHeight="1">
      <c r="A5" s="27"/>
      <c r="B5" s="26"/>
      <c r="C5" s="104"/>
      <c r="D5" s="106"/>
      <c r="E5" s="777" t="s">
        <v>780</v>
      </c>
      <c r="F5" s="777"/>
      <c r="G5" s="119"/>
      <c r="I5" s="116"/>
      <c r="Q5" s="245"/>
    </row>
    <row r="6" spans="1:17" ht="11.25" customHeight="1">
      <c r="D6" s="106"/>
      <c r="E6" s="107"/>
      <c r="F6" s="120"/>
      <c r="G6" s="119"/>
    </row>
    <row r="7" spans="1:17" ht="19.5" customHeight="1">
      <c r="D7" s="106"/>
      <c r="E7" s="107" t="s">
        <v>3</v>
      </c>
      <c r="F7" s="60" t="s">
        <v>280</v>
      </c>
      <c r="G7" s="119"/>
    </row>
    <row r="8" spans="1:17" s="105" customFormat="1" ht="9.9499999999999993" hidden="1" customHeight="1">
      <c r="A8" s="108"/>
      <c r="B8" s="26"/>
      <c r="C8" s="104"/>
      <c r="D8" s="109"/>
      <c r="E8" s="107"/>
      <c r="F8" s="123"/>
      <c r="G8" s="121"/>
      <c r="I8" s="116"/>
      <c r="Q8" s="245"/>
    </row>
    <row r="9" spans="1:17" ht="19.5" hidden="1" customHeight="1">
      <c r="D9" s="106"/>
      <c r="E9" s="167" t="s">
        <v>136</v>
      </c>
      <c r="F9" s="168" t="s">
        <v>47</v>
      </c>
      <c r="G9" s="106"/>
    </row>
    <row r="10" spans="1:17" s="105" customFormat="1" ht="9.9499999999999993" customHeight="1">
      <c r="A10" s="108"/>
      <c r="B10" s="26"/>
      <c r="C10" s="104"/>
      <c r="D10" s="109"/>
      <c r="E10" s="107"/>
      <c r="F10" s="123"/>
      <c r="G10" s="121"/>
      <c r="I10" s="116"/>
      <c r="Q10" s="245"/>
    </row>
    <row r="11" spans="1:17" ht="22.5">
      <c r="D11" s="106"/>
      <c r="E11" s="107" t="s">
        <v>223</v>
      </c>
      <c r="F11" s="736" t="s">
        <v>19</v>
      </c>
      <c r="G11" s="106"/>
    </row>
    <row r="12" spans="1:17" s="105" customFormat="1" ht="9.9499999999999993" customHeight="1">
      <c r="A12" s="108"/>
      <c r="B12" s="26"/>
      <c r="C12" s="104"/>
      <c r="D12" s="109"/>
      <c r="E12" s="107"/>
      <c r="F12" s="123"/>
      <c r="G12" s="121"/>
      <c r="I12" s="116"/>
      <c r="Q12" s="245"/>
    </row>
    <row r="13" spans="1:17" ht="19.5" customHeight="1">
      <c r="A13" s="108"/>
      <c r="D13" s="109"/>
      <c r="E13" s="110" t="s">
        <v>153</v>
      </c>
      <c r="F13" s="615" t="s">
        <v>221</v>
      </c>
      <c r="G13" s="121"/>
    </row>
    <row r="14" spans="1:17" hidden="1">
      <c r="A14" s="108"/>
      <c r="D14" s="109"/>
      <c r="E14" s="110" t="s">
        <v>117</v>
      </c>
      <c r="F14" s="548" t="s">
        <v>3092</v>
      </c>
      <c r="G14" s="121"/>
    </row>
    <row r="15" spans="1:17" s="105" customFormat="1" ht="9.9499999999999993" hidden="1" customHeight="1">
      <c r="A15" s="108"/>
      <c r="B15" s="26"/>
      <c r="C15" s="104"/>
      <c r="D15" s="109"/>
      <c r="E15" s="107"/>
      <c r="F15" s="123"/>
      <c r="G15" s="121"/>
      <c r="I15" s="116"/>
      <c r="Q15" s="245"/>
    </row>
    <row r="16" spans="1:17" ht="33.75" hidden="1" customHeight="1">
      <c r="A16" s="108"/>
      <c r="D16" s="109"/>
      <c r="E16" s="167" t="s">
        <v>766</v>
      </c>
      <c r="F16" s="214"/>
      <c r="G16" s="121"/>
    </row>
    <row r="17" spans="1:17" ht="33.75" hidden="1" customHeight="1">
      <c r="A17" s="108"/>
      <c r="D17" s="109"/>
      <c r="E17" s="167"/>
      <c r="F17" s="215"/>
      <c r="G17" s="121"/>
    </row>
    <row r="18" spans="1:17" s="105" customFormat="1" ht="3" customHeight="1">
      <c r="A18" s="108"/>
      <c r="B18" s="26"/>
      <c r="C18" s="104"/>
      <c r="D18" s="109"/>
      <c r="E18" s="107"/>
      <c r="F18" s="123"/>
      <c r="G18" s="121"/>
      <c r="I18" s="116"/>
      <c r="Q18" s="245"/>
    </row>
    <row r="19" spans="1:17" s="366" customFormat="1" ht="5.25" hidden="1">
      <c r="A19" s="359"/>
      <c r="B19" s="360"/>
      <c r="C19" s="369"/>
      <c r="D19" s="362"/>
      <c r="E19" s="363"/>
      <c r="F19" s="370"/>
      <c r="G19" s="365"/>
      <c r="I19" s="371"/>
    </row>
    <row r="20" spans="1:17" ht="19.5" customHeight="1">
      <c r="A20" s="108"/>
      <c r="C20" s="261">
        <v>2021</v>
      </c>
      <c r="D20" s="109"/>
      <c r="E20" s="107" t="s">
        <v>325</v>
      </c>
      <c r="F20" s="231">
        <v>2021</v>
      </c>
      <c r="G20" s="121"/>
    </row>
    <row r="21" spans="1:17" s="368" customFormat="1" ht="5.25" hidden="1">
      <c r="A21" s="359"/>
      <c r="B21" s="360"/>
      <c r="C21" s="361"/>
      <c r="D21" s="362"/>
      <c r="E21" s="363"/>
      <c r="F21" s="364"/>
      <c r="G21" s="365"/>
      <c r="H21" s="366"/>
      <c r="I21" s="367"/>
    </row>
    <row r="22" spans="1:17" s="105" customFormat="1" ht="9.9499999999999993" customHeight="1">
      <c r="A22" s="108"/>
      <c r="B22" s="26"/>
      <c r="C22" s="104"/>
      <c r="D22" s="109"/>
      <c r="E22" s="107"/>
      <c r="F22" s="123"/>
      <c r="G22" s="121"/>
      <c r="I22" s="116"/>
      <c r="Q22" s="245"/>
    </row>
    <row r="23" spans="1:17" ht="33.75" customHeight="1">
      <c r="D23" s="106"/>
      <c r="E23" s="110" t="s">
        <v>27</v>
      </c>
      <c r="F23" s="736" t="s">
        <v>18</v>
      </c>
      <c r="G23" s="106"/>
    </row>
    <row r="24" spans="1:17" s="105" customFormat="1" ht="3.6" customHeight="1">
      <c r="A24" s="27"/>
      <c r="B24" s="26"/>
      <c r="C24" s="104"/>
      <c r="D24" s="106"/>
      <c r="E24" s="107"/>
      <c r="F24" s="107"/>
      <c r="G24" s="107"/>
      <c r="H24" s="107"/>
      <c r="I24" s="116"/>
      <c r="Q24" s="245"/>
    </row>
    <row r="25" spans="1:17" s="105" customFormat="1" ht="30" customHeight="1">
      <c r="A25" s="27"/>
      <c r="B25" s="26"/>
      <c r="C25" s="111"/>
      <c r="D25" s="109"/>
      <c r="E25" s="112"/>
      <c r="F25" s="123"/>
      <c r="G25" s="122"/>
      <c r="I25" s="116"/>
      <c r="Q25" s="245"/>
    </row>
    <row r="26" spans="1:17">
      <c r="C26" s="111"/>
      <c r="D26" s="109"/>
      <c r="E26" s="113" t="s">
        <v>321</v>
      </c>
      <c r="F26" s="61" t="s">
        <v>3416</v>
      </c>
      <c r="G26" s="122"/>
    </row>
    <row r="27" spans="1:17" ht="19.5" customHeight="1">
      <c r="C27" s="111"/>
      <c r="D27" s="109"/>
      <c r="E27" s="113" t="s">
        <v>322</v>
      </c>
      <c r="F27" s="61" t="s">
        <v>2187</v>
      </c>
      <c r="G27" s="122"/>
    </row>
    <row r="28" spans="1:17">
      <c r="C28" s="111"/>
      <c r="D28" s="109"/>
      <c r="E28" s="112" t="s">
        <v>4</v>
      </c>
      <c r="F28" s="61" t="s">
        <v>990</v>
      </c>
      <c r="G28" s="122"/>
    </row>
    <row r="29" spans="1:17">
      <c r="C29" s="111"/>
      <c r="D29" s="109"/>
      <c r="E29" s="112" t="s">
        <v>5</v>
      </c>
      <c r="F29" s="61" t="s">
        <v>1522</v>
      </c>
      <c r="G29" s="122"/>
      <c r="H29" s="29"/>
    </row>
    <row r="30" spans="1:17" ht="19.5" hidden="1" customHeight="1">
      <c r="C30" s="111"/>
      <c r="D30" s="109"/>
      <c r="E30" s="112" t="s">
        <v>113</v>
      </c>
      <c r="F30" s="62"/>
      <c r="G30" s="122"/>
      <c r="H30" s="29"/>
    </row>
    <row r="31" spans="1:17" s="368" customFormat="1" ht="5.25">
      <c r="A31" s="578"/>
      <c r="B31" s="360"/>
      <c r="C31" s="579"/>
      <c r="D31" s="362"/>
      <c r="E31" s="580"/>
      <c r="F31" s="581"/>
      <c r="G31" s="582"/>
      <c r="H31" s="583"/>
      <c r="I31" s="367"/>
    </row>
    <row r="32" spans="1:17">
      <c r="B32" s="373"/>
      <c r="C32" s="111"/>
      <c r="D32" s="378"/>
      <c r="E32" s="608" t="s">
        <v>540</v>
      </c>
      <c r="F32" s="737" t="s">
        <v>542</v>
      </c>
      <c r="G32" s="122"/>
      <c r="H32" s="29"/>
    </row>
    <row r="33" spans="1:17" s="375" customFormat="1" ht="3" customHeight="1">
      <c r="A33" s="377"/>
      <c r="B33" s="373"/>
      <c r="C33" s="374"/>
      <c r="D33" s="378"/>
      <c r="E33" s="376"/>
      <c r="F33" s="380"/>
      <c r="G33" s="379"/>
      <c r="I33" s="116"/>
      <c r="Q33" s="381"/>
    </row>
    <row r="34" spans="1:17" s="375" customFormat="1" ht="22.5">
      <c r="A34" s="377"/>
      <c r="B34" s="373"/>
      <c r="C34" s="374"/>
      <c r="D34" s="378"/>
      <c r="E34" s="376" t="s">
        <v>749</v>
      </c>
      <c r="F34" s="736" t="s">
        <v>19</v>
      </c>
      <c r="G34" s="379"/>
      <c r="I34" s="116"/>
      <c r="Q34" s="381"/>
    </row>
    <row r="35" spans="1:17" s="375" customFormat="1" ht="3" customHeight="1">
      <c r="A35" s="377"/>
      <c r="B35" s="373"/>
      <c r="C35" s="374"/>
      <c r="D35" s="378"/>
      <c r="E35" s="376"/>
      <c r="F35" s="380"/>
      <c r="G35" s="379"/>
      <c r="I35" s="116"/>
      <c r="Q35" s="381"/>
    </row>
    <row r="36" spans="1:17" s="105" customFormat="1" ht="22.5">
      <c r="A36" s="108"/>
      <c r="B36" s="26"/>
      <c r="C36" s="104"/>
      <c r="D36" s="109"/>
      <c r="E36" s="372" t="s">
        <v>326</v>
      </c>
      <c r="F36" s="738" t="s">
        <v>18</v>
      </c>
      <c r="G36" s="121"/>
      <c r="I36" s="116"/>
      <c r="Q36" s="245"/>
    </row>
    <row r="37" spans="1:17" s="105" customFormat="1" ht="22.5">
      <c r="A37" s="108"/>
      <c r="B37" s="26"/>
      <c r="C37" s="104"/>
      <c r="D37" s="109"/>
      <c r="E37" s="376" t="s">
        <v>327</v>
      </c>
      <c r="F37" s="739" t="s">
        <v>3095</v>
      </c>
      <c r="G37" s="121"/>
      <c r="I37" s="116"/>
      <c r="Q37" s="245"/>
    </row>
    <row r="38" spans="1:17" s="375" customFormat="1" ht="3" customHeight="1">
      <c r="A38" s="377"/>
      <c r="B38" s="373"/>
      <c r="C38" s="374"/>
      <c r="D38" s="378"/>
      <c r="E38" s="376"/>
      <c r="F38" s="380"/>
      <c r="G38" s="379"/>
      <c r="I38" s="116"/>
      <c r="Q38" s="381"/>
    </row>
    <row r="39" spans="1:17" s="105" customFormat="1" ht="22.5">
      <c r="A39" s="108"/>
      <c r="B39" s="26"/>
      <c r="C39" s="104"/>
      <c r="D39" s="109"/>
      <c r="E39" s="376" t="s">
        <v>328</v>
      </c>
      <c r="F39" s="738" t="s">
        <v>18</v>
      </c>
      <c r="G39" s="121"/>
      <c r="I39" s="116"/>
      <c r="Q39" s="245"/>
    </row>
    <row r="40" spans="1:17" s="375" customFormat="1" ht="3" customHeight="1">
      <c r="A40" s="377"/>
      <c r="B40" s="373"/>
      <c r="C40" s="374"/>
      <c r="D40" s="378"/>
      <c r="E40" s="376"/>
      <c r="F40" s="380"/>
      <c r="G40" s="379"/>
      <c r="I40" s="116"/>
      <c r="Q40" s="381"/>
    </row>
    <row r="41" spans="1:17" s="105" customFormat="1">
      <c r="A41" s="108"/>
      <c r="B41" s="26"/>
      <c r="C41" s="104"/>
      <c r="D41" s="109"/>
      <c r="E41" s="376" t="s">
        <v>329</v>
      </c>
      <c r="F41" s="738" t="s">
        <v>18</v>
      </c>
      <c r="G41" s="121"/>
      <c r="I41" s="116"/>
      <c r="Q41" s="245"/>
    </row>
    <row r="42" spans="1:17" s="375" customFormat="1" ht="60" hidden="1" customHeight="1">
      <c r="A42" s="377"/>
      <c r="B42" s="373"/>
      <c r="C42" s="374"/>
      <c r="D42" s="378"/>
      <c r="E42" s="376" t="s">
        <v>765</v>
      </c>
      <c r="F42" s="656" t="str">
        <f>F41</f>
        <v>да</v>
      </c>
      <c r="G42" s="379"/>
      <c r="I42" s="116"/>
      <c r="Q42" s="381"/>
    </row>
    <row r="43" spans="1:17" s="375" customFormat="1" ht="22.5">
      <c r="A43" s="377"/>
      <c r="B43" s="373"/>
      <c r="C43" s="374"/>
      <c r="D43" s="378"/>
      <c r="E43" s="376" t="s">
        <v>539</v>
      </c>
      <c r="F43" s="738" t="s">
        <v>19</v>
      </c>
      <c r="G43" s="379"/>
      <c r="I43" s="116"/>
      <c r="Q43" s="381"/>
    </row>
    <row r="44" spans="1:17" s="105" customFormat="1" ht="9.75" customHeight="1">
      <c r="A44" s="108"/>
      <c r="B44" s="26"/>
      <c r="C44" s="104"/>
      <c r="D44" s="109"/>
      <c r="E44" s="107"/>
      <c r="F44" s="123"/>
      <c r="G44" s="121"/>
      <c r="I44" s="116"/>
      <c r="Q44" s="245"/>
    </row>
    <row r="45" spans="1:17" ht="24" customHeight="1">
      <c r="A45" s="30"/>
      <c r="B45" s="31"/>
      <c r="D45" s="56"/>
      <c r="E45" s="114" t="s">
        <v>101</v>
      </c>
      <c r="F45" s="67" t="s">
        <v>3094</v>
      </c>
      <c r="G45" s="121"/>
    </row>
    <row r="46" spans="1:17" ht="19.5" customHeight="1">
      <c r="A46" s="30"/>
      <c r="B46" s="31"/>
      <c r="D46" s="56"/>
      <c r="E46" s="114" t="s">
        <v>108</v>
      </c>
      <c r="F46" s="67"/>
      <c r="G46" s="121"/>
    </row>
    <row r="47" spans="1:17" s="105" customFormat="1" ht="3" customHeight="1">
      <c r="A47" s="30"/>
      <c r="B47" s="31"/>
      <c r="C47" s="104"/>
      <c r="D47" s="56"/>
      <c r="E47" s="114"/>
      <c r="F47" s="114"/>
      <c r="G47" s="121"/>
      <c r="I47" s="116"/>
      <c r="Q47" s="245"/>
    </row>
    <row r="48" spans="1:17" s="105" customFormat="1" ht="19.5" customHeight="1">
      <c r="A48" s="27"/>
      <c r="B48" s="26"/>
      <c r="C48" s="104"/>
      <c r="E48" s="70"/>
      <c r="F48" s="121" t="s">
        <v>197</v>
      </c>
      <c r="G48" s="117"/>
      <c r="I48" s="116"/>
      <c r="Q48" s="245"/>
    </row>
    <row r="49" spans="5:6" ht="19.5" customHeight="1">
      <c r="E49" s="114" t="s">
        <v>21</v>
      </c>
      <c r="F49" s="67"/>
    </row>
    <row r="50" spans="5:6" ht="19.5" customHeight="1">
      <c r="E50" s="114" t="s">
        <v>22</v>
      </c>
      <c r="F50" s="67" t="s">
        <v>3093</v>
      </c>
    </row>
    <row r="51" spans="5:6" ht="19.5" customHeight="1">
      <c r="E51" s="114" t="s">
        <v>28</v>
      </c>
      <c r="F51" s="67"/>
    </row>
    <row r="52" spans="5:6" ht="19.5" customHeight="1">
      <c r="E52" s="114" t="s">
        <v>23</v>
      </c>
      <c r="F52" s="67"/>
    </row>
    <row r="53" spans="5:6" ht="3" customHeight="1">
      <c r="E53" s="114"/>
      <c r="F53" s="56"/>
    </row>
    <row r="54" spans="5:6" ht="30" customHeight="1">
      <c r="E54" s="114"/>
      <c r="F54" s="56"/>
    </row>
    <row r="55" spans="5:6" ht="9.9499999999999993" customHeight="1"/>
    <row r="56" spans="5:6" ht="60.75" customHeight="1">
      <c r="E56" s="778" t="s">
        <v>781</v>
      </c>
      <c r="F56" s="778"/>
    </row>
    <row r="60" spans="5:6">
      <c r="E60" s="711"/>
    </row>
  </sheetData>
  <sheetProtection algorithmName="SHA-512" hashValue="UPcbnFhAPPfI+njSN3aEw/xZsxf2KD1cW7gxPZCKjzeVaNWiohg2w3eImmJVyciOz/QJEw1gODpJ7ZUqigXPUQ==" saltValue="HFQ2sQYjqfG16YDLza3e+w==" spinCount="100000" sheet="1" objects="1" scenarios="1" formatColumns="0" formatRows="0"/>
  <dataConsolidate/>
  <mergeCells count="2">
    <mergeCell ref="E5:F5"/>
    <mergeCell ref="E56:F56"/>
  </mergeCells>
  <phoneticPr fontId="10" type="noConversion"/>
  <dataValidations xWindow="529" yWindow="632" count="6">
    <dataValidation type="textLength" operator="lessThanOrEqual" allowBlank="1" showInputMessage="1" showErrorMessage="1" errorTitle="Ошибка" error="Допускается ввод не более 900 символов!" sqref="F45:F46 F49:F52" xr:uid="{00000000-0002-0000-0400-000000000000}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 xr:uid="{00000000-0002-0000-0400-000001000000}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 xr:uid="{00000000-0002-0000-0400-000002000000}"/>
    <dataValidation type="whole" allowBlank="1" showInputMessage="1" showErrorMessage="1" errorTitle="Ошибка" error="Допускается ввод чисел от 2 до 99!" prompt="Введите число от 2 до 99" sqref="F17" xr:uid="{00000000-0002-0000-0400-000003000000}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 xr:uid="{00000000-0002-0000-0400-000004000000}"/>
    <dataValidation type="list" allowBlank="1" showInputMessage="1" showErrorMessage="1" sqref="F20" xr:uid="{00000000-0002-0000-0400-000005000000}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modUpdTemplMain">
    <tabColor indexed="47"/>
  </sheetPr>
  <dimension ref="AA1:AJ1"/>
  <sheetViews>
    <sheetView showGridLines="0" zoomScaleNormal="100" workbookViewId="0"/>
  </sheetViews>
  <sheetFormatPr defaultRowHeight="11.25"/>
  <cols>
    <col min="1" max="26" width="9.140625" style="17"/>
    <col min="27" max="36" width="9.140625" style="18"/>
    <col min="37" max="16384" width="9.140625" style="17"/>
  </cols>
  <sheetData/>
  <sheetProtection formatColumns="0" formatRows="0"/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SH_REESTR_ORG">
    <tabColor indexed="47"/>
  </sheetPr>
  <dimension ref="A1:J447"/>
  <sheetViews>
    <sheetView showGridLines="0" zoomScaleNormal="100" workbookViewId="0"/>
  </sheetViews>
  <sheetFormatPr defaultRowHeight="11.25"/>
  <cols>
    <col min="1" max="1" width="11.5703125" style="126" customWidth="1"/>
    <col min="2" max="3" width="9.140625" style="126"/>
    <col min="4" max="4" width="13" style="126" customWidth="1"/>
    <col min="5" max="5" width="9.140625" style="126"/>
    <col min="6" max="6" width="15.28515625" style="126" customWidth="1"/>
    <col min="7" max="7" width="20" style="126" customWidth="1"/>
    <col min="8" max="8" width="26.85546875" style="126" customWidth="1"/>
    <col min="9" max="9" width="12.28515625" style="126" customWidth="1"/>
    <col min="10" max="16384" width="9.140625" style="126"/>
  </cols>
  <sheetData>
    <row r="1" spans="1:10">
      <c r="A1" s="126" t="s">
        <v>2185</v>
      </c>
      <c r="B1" s="126" t="s">
        <v>899</v>
      </c>
      <c r="C1" s="126" t="s">
        <v>900</v>
      </c>
      <c r="D1" s="126" t="s">
        <v>901</v>
      </c>
      <c r="E1" s="126" t="s">
        <v>902</v>
      </c>
      <c r="F1" s="126" t="s">
        <v>903</v>
      </c>
      <c r="G1" s="126" t="s">
        <v>904</v>
      </c>
      <c r="H1" s="126" t="s">
        <v>905</v>
      </c>
      <c r="I1" s="126" t="s">
        <v>906</v>
      </c>
    </row>
    <row r="2" spans="1:10">
      <c r="A2" s="126">
        <v>1</v>
      </c>
      <c r="B2" s="126" t="s">
        <v>907</v>
      </c>
      <c r="C2" s="126" t="s">
        <v>280</v>
      </c>
      <c r="E2" s="126" t="s">
        <v>3226</v>
      </c>
      <c r="F2" s="126" t="s">
        <v>3227</v>
      </c>
      <c r="G2" s="126" t="s">
        <v>3228</v>
      </c>
      <c r="J2" s="126" t="s">
        <v>2186</v>
      </c>
    </row>
    <row r="3" spans="1:10">
      <c r="A3" s="126">
        <v>2</v>
      </c>
      <c r="B3" s="126" t="s">
        <v>907</v>
      </c>
      <c r="C3" s="126" t="s">
        <v>280</v>
      </c>
      <c r="E3" s="126" t="s">
        <v>3229</v>
      </c>
      <c r="F3" s="126" t="s">
        <v>3230</v>
      </c>
      <c r="G3" s="126" t="s">
        <v>916</v>
      </c>
      <c r="J3" s="126" t="s">
        <v>2186</v>
      </c>
    </row>
    <row r="4" spans="1:10">
      <c r="A4" s="126">
        <v>3</v>
      </c>
      <c r="B4" s="126" t="s">
        <v>907</v>
      </c>
      <c r="C4" s="126" t="s">
        <v>280</v>
      </c>
      <c r="E4" s="126" t="s">
        <v>3231</v>
      </c>
      <c r="F4" s="126" t="s">
        <v>3232</v>
      </c>
      <c r="G4" s="126" t="s">
        <v>954</v>
      </c>
      <c r="J4" s="126" t="s">
        <v>2186</v>
      </c>
    </row>
    <row r="5" spans="1:10">
      <c r="A5" s="126">
        <v>4</v>
      </c>
      <c r="B5" s="126" t="s">
        <v>907</v>
      </c>
      <c r="C5" s="126" t="s">
        <v>280</v>
      </c>
      <c r="E5" s="126" t="s">
        <v>3233</v>
      </c>
      <c r="F5" s="126" t="s">
        <v>3234</v>
      </c>
      <c r="G5" s="126" t="s">
        <v>921</v>
      </c>
      <c r="J5" s="126" t="s">
        <v>2186</v>
      </c>
    </row>
    <row r="6" spans="1:10">
      <c r="A6" s="126">
        <v>5</v>
      </c>
      <c r="B6" s="126" t="s">
        <v>907</v>
      </c>
      <c r="C6" s="126" t="s">
        <v>280</v>
      </c>
      <c r="E6" s="126" t="s">
        <v>3235</v>
      </c>
      <c r="F6" s="126" t="s">
        <v>3236</v>
      </c>
      <c r="G6" s="126" t="s">
        <v>1282</v>
      </c>
      <c r="J6" s="126" t="s">
        <v>2186</v>
      </c>
    </row>
    <row r="7" spans="1:10">
      <c r="A7" s="126">
        <v>6</v>
      </c>
      <c r="B7" s="126" t="s">
        <v>907</v>
      </c>
      <c r="C7" s="126" t="s">
        <v>280</v>
      </c>
      <c r="E7" s="126" t="s">
        <v>3237</v>
      </c>
      <c r="F7" s="126" t="s">
        <v>3238</v>
      </c>
      <c r="G7" s="126" t="s">
        <v>954</v>
      </c>
      <c r="J7" s="126" t="s">
        <v>2186</v>
      </c>
    </row>
    <row r="8" spans="1:10">
      <c r="A8" s="126">
        <v>7</v>
      </c>
      <c r="B8" s="126" t="s">
        <v>907</v>
      </c>
      <c r="C8" s="126" t="s">
        <v>280</v>
      </c>
      <c r="E8" s="126" t="s">
        <v>3239</v>
      </c>
      <c r="F8" s="126" t="s">
        <v>3240</v>
      </c>
      <c r="G8" s="126" t="s">
        <v>1482</v>
      </c>
      <c r="J8" s="126" t="s">
        <v>2186</v>
      </c>
    </row>
    <row r="9" spans="1:10">
      <c r="A9" s="126">
        <v>8</v>
      </c>
      <c r="B9" s="126" t="s">
        <v>907</v>
      </c>
      <c r="C9" s="126" t="s">
        <v>280</v>
      </c>
      <c r="E9" s="126" t="s">
        <v>3241</v>
      </c>
      <c r="F9" s="126" t="s">
        <v>3242</v>
      </c>
      <c r="G9" s="126" t="s">
        <v>1328</v>
      </c>
      <c r="J9" s="126" t="s">
        <v>2186</v>
      </c>
    </row>
    <row r="10" spans="1:10">
      <c r="A10" s="126">
        <v>9</v>
      </c>
      <c r="B10" s="126" t="s">
        <v>907</v>
      </c>
      <c r="C10" s="126" t="s">
        <v>280</v>
      </c>
      <c r="E10" s="126" t="s">
        <v>3243</v>
      </c>
      <c r="F10" s="126" t="s">
        <v>3244</v>
      </c>
      <c r="G10" s="126" t="s">
        <v>1482</v>
      </c>
      <c r="J10" s="126" t="s">
        <v>2186</v>
      </c>
    </row>
    <row r="11" spans="1:10">
      <c r="A11" s="126">
        <v>10</v>
      </c>
      <c r="B11" s="126" t="s">
        <v>907</v>
      </c>
      <c r="C11" s="126" t="s">
        <v>280</v>
      </c>
      <c r="E11" s="126" t="s">
        <v>3245</v>
      </c>
      <c r="F11" s="126" t="s">
        <v>3246</v>
      </c>
      <c r="G11" s="126" t="s">
        <v>1158</v>
      </c>
      <c r="J11" s="126" t="s">
        <v>2186</v>
      </c>
    </row>
    <row r="12" spans="1:10">
      <c r="A12" s="126">
        <v>11</v>
      </c>
      <c r="B12" s="126" t="s">
        <v>907</v>
      </c>
      <c r="C12" s="126" t="s">
        <v>280</v>
      </c>
      <c r="E12" s="126" t="s">
        <v>3247</v>
      </c>
      <c r="F12" s="126" t="s">
        <v>3248</v>
      </c>
      <c r="G12" s="126" t="s">
        <v>921</v>
      </c>
      <c r="J12" s="126" t="s">
        <v>2186</v>
      </c>
    </row>
    <row r="13" spans="1:10">
      <c r="A13" s="126">
        <v>12</v>
      </c>
      <c r="B13" s="126" t="s">
        <v>907</v>
      </c>
      <c r="C13" s="126" t="s">
        <v>280</v>
      </c>
      <c r="E13" s="126" t="s">
        <v>3249</v>
      </c>
      <c r="F13" s="126" t="s">
        <v>3250</v>
      </c>
      <c r="G13" s="126" t="s">
        <v>1282</v>
      </c>
      <c r="J13" s="126" t="s">
        <v>2186</v>
      </c>
    </row>
    <row r="14" spans="1:10">
      <c r="A14" s="126">
        <v>13</v>
      </c>
      <c r="B14" s="126" t="s">
        <v>907</v>
      </c>
      <c r="C14" s="126" t="s">
        <v>280</v>
      </c>
      <c r="E14" s="126" t="s">
        <v>3251</v>
      </c>
      <c r="F14" s="126" t="s">
        <v>3252</v>
      </c>
      <c r="G14" s="126" t="s">
        <v>1179</v>
      </c>
      <c r="J14" s="126" t="s">
        <v>2186</v>
      </c>
    </row>
    <row r="15" spans="1:10">
      <c r="A15" s="126">
        <v>14</v>
      </c>
      <c r="B15" s="126" t="s">
        <v>907</v>
      </c>
      <c r="C15" s="126" t="s">
        <v>280</v>
      </c>
      <c r="E15" s="126" t="s">
        <v>3253</v>
      </c>
      <c r="F15" s="126" t="s">
        <v>3254</v>
      </c>
      <c r="G15" s="126" t="s">
        <v>1163</v>
      </c>
      <c r="J15" s="126" t="s">
        <v>2186</v>
      </c>
    </row>
    <row r="16" spans="1:10">
      <c r="A16" s="126">
        <v>15</v>
      </c>
      <c r="B16" s="126" t="s">
        <v>907</v>
      </c>
      <c r="C16" s="126" t="s">
        <v>280</v>
      </c>
      <c r="E16" s="126" t="s">
        <v>3255</v>
      </c>
      <c r="F16" s="126" t="s">
        <v>3256</v>
      </c>
      <c r="G16" s="126" t="s">
        <v>1777</v>
      </c>
      <c r="J16" s="126" t="s">
        <v>2186</v>
      </c>
    </row>
    <row r="17" spans="1:10">
      <c r="A17" s="126">
        <v>16</v>
      </c>
      <c r="B17" s="126" t="s">
        <v>907</v>
      </c>
      <c r="C17" s="126" t="s">
        <v>280</v>
      </c>
      <c r="E17" s="126" t="s">
        <v>3257</v>
      </c>
      <c r="F17" s="126" t="s">
        <v>3258</v>
      </c>
      <c r="G17" s="126" t="s">
        <v>995</v>
      </c>
      <c r="J17" s="126" t="s">
        <v>2186</v>
      </c>
    </row>
    <row r="18" spans="1:10">
      <c r="A18" s="126">
        <v>17</v>
      </c>
      <c r="B18" s="126" t="s">
        <v>907</v>
      </c>
      <c r="C18" s="126" t="s">
        <v>280</v>
      </c>
      <c r="E18" s="126" t="s">
        <v>3259</v>
      </c>
      <c r="F18" s="126" t="s">
        <v>3260</v>
      </c>
      <c r="G18" s="126" t="s">
        <v>963</v>
      </c>
      <c r="J18" s="126" t="s">
        <v>2186</v>
      </c>
    </row>
    <row r="19" spans="1:10">
      <c r="A19" s="126">
        <v>18</v>
      </c>
      <c r="B19" s="126" t="s">
        <v>907</v>
      </c>
      <c r="C19" s="126" t="s">
        <v>280</v>
      </c>
      <c r="E19" s="126" t="s">
        <v>3261</v>
      </c>
      <c r="F19" s="126" t="s">
        <v>3262</v>
      </c>
      <c r="G19" s="126" t="s">
        <v>1200</v>
      </c>
      <c r="J19" s="126" t="s">
        <v>2186</v>
      </c>
    </row>
    <row r="20" spans="1:10">
      <c r="A20" s="126">
        <v>19</v>
      </c>
      <c r="B20" s="126" t="s">
        <v>907</v>
      </c>
      <c r="C20" s="126" t="s">
        <v>280</v>
      </c>
      <c r="E20" s="126" t="s">
        <v>3263</v>
      </c>
      <c r="F20" s="126" t="s">
        <v>3264</v>
      </c>
      <c r="G20" s="126" t="s">
        <v>972</v>
      </c>
      <c r="J20" s="126" t="s">
        <v>2186</v>
      </c>
    </row>
    <row r="21" spans="1:10">
      <c r="A21" s="126">
        <v>20</v>
      </c>
      <c r="B21" s="126" t="s">
        <v>907</v>
      </c>
      <c r="C21" s="126" t="s">
        <v>280</v>
      </c>
      <c r="E21" s="126" t="s">
        <v>3265</v>
      </c>
      <c r="F21" s="126" t="s">
        <v>3266</v>
      </c>
      <c r="G21" s="126" t="s">
        <v>1179</v>
      </c>
      <c r="J21" s="126" t="s">
        <v>2186</v>
      </c>
    </row>
    <row r="22" spans="1:10">
      <c r="A22" s="126">
        <v>21</v>
      </c>
      <c r="B22" s="126" t="s">
        <v>907</v>
      </c>
      <c r="C22" s="126" t="s">
        <v>280</v>
      </c>
      <c r="E22" s="126" t="s">
        <v>3267</v>
      </c>
      <c r="F22" s="126" t="s">
        <v>3268</v>
      </c>
      <c r="G22" s="126" t="s">
        <v>1137</v>
      </c>
      <c r="J22" s="126" t="s">
        <v>2186</v>
      </c>
    </row>
    <row r="23" spans="1:10">
      <c r="A23" s="126">
        <v>22</v>
      </c>
      <c r="B23" s="126" t="s">
        <v>907</v>
      </c>
      <c r="C23" s="126" t="s">
        <v>280</v>
      </c>
      <c r="E23" s="126" t="s">
        <v>3269</v>
      </c>
      <c r="F23" s="126" t="s">
        <v>3270</v>
      </c>
      <c r="G23" s="126" t="s">
        <v>3271</v>
      </c>
      <c r="J23" s="126" t="s">
        <v>2186</v>
      </c>
    </row>
    <row r="24" spans="1:10">
      <c r="A24" s="126">
        <v>23</v>
      </c>
      <c r="B24" s="126" t="s">
        <v>907</v>
      </c>
      <c r="C24" s="126" t="s">
        <v>280</v>
      </c>
      <c r="E24" s="126" t="s">
        <v>3272</v>
      </c>
      <c r="F24" s="126" t="s">
        <v>3273</v>
      </c>
      <c r="G24" s="126" t="s">
        <v>921</v>
      </c>
      <c r="J24" s="126" t="s">
        <v>2186</v>
      </c>
    </row>
    <row r="25" spans="1:10">
      <c r="A25" s="126">
        <v>24</v>
      </c>
      <c r="B25" s="126" t="s">
        <v>907</v>
      </c>
      <c r="C25" s="126" t="s">
        <v>280</v>
      </c>
      <c r="E25" s="126" t="s">
        <v>3274</v>
      </c>
      <c r="F25" s="126" t="s">
        <v>3275</v>
      </c>
      <c r="G25" s="126" t="s">
        <v>1482</v>
      </c>
      <c r="J25" s="126" t="s">
        <v>2186</v>
      </c>
    </row>
    <row r="26" spans="1:10">
      <c r="A26" s="126">
        <v>25</v>
      </c>
      <c r="B26" s="126" t="s">
        <v>907</v>
      </c>
      <c r="C26" s="126" t="s">
        <v>280</v>
      </c>
      <c r="E26" s="126" t="s">
        <v>3276</v>
      </c>
      <c r="F26" s="126" t="s">
        <v>3277</v>
      </c>
      <c r="G26" s="126" t="s">
        <v>995</v>
      </c>
      <c r="J26" s="126" t="s">
        <v>2186</v>
      </c>
    </row>
    <row r="27" spans="1:10">
      <c r="A27" s="126">
        <v>26</v>
      </c>
      <c r="B27" s="126" t="s">
        <v>907</v>
      </c>
      <c r="C27" s="126" t="s">
        <v>280</v>
      </c>
      <c r="E27" s="126" t="s">
        <v>3278</v>
      </c>
      <c r="F27" s="126" t="s">
        <v>3279</v>
      </c>
      <c r="G27" s="126" t="s">
        <v>1482</v>
      </c>
      <c r="J27" s="126" t="s">
        <v>2186</v>
      </c>
    </row>
    <row r="28" spans="1:10">
      <c r="A28" s="126">
        <v>27</v>
      </c>
      <c r="B28" s="126" t="s">
        <v>907</v>
      </c>
      <c r="C28" s="126" t="s">
        <v>280</v>
      </c>
      <c r="E28" s="126" t="s">
        <v>3280</v>
      </c>
      <c r="F28" s="126" t="s">
        <v>3281</v>
      </c>
      <c r="G28" s="126" t="s">
        <v>1179</v>
      </c>
      <c r="J28" s="126" t="s">
        <v>2186</v>
      </c>
    </row>
    <row r="29" spans="1:10">
      <c r="A29" s="126">
        <v>28</v>
      </c>
      <c r="B29" s="126" t="s">
        <v>907</v>
      </c>
      <c r="C29" s="126" t="s">
        <v>280</v>
      </c>
      <c r="E29" s="126" t="s">
        <v>3282</v>
      </c>
      <c r="F29" s="126" t="s">
        <v>3283</v>
      </c>
      <c r="G29" s="126" t="s">
        <v>1179</v>
      </c>
      <c r="J29" s="126" t="s">
        <v>2186</v>
      </c>
    </row>
    <row r="30" spans="1:10">
      <c r="A30" s="126">
        <v>29</v>
      </c>
      <c r="B30" s="126" t="s">
        <v>907</v>
      </c>
      <c r="C30" s="126" t="s">
        <v>280</v>
      </c>
      <c r="E30" s="126" t="s">
        <v>3284</v>
      </c>
      <c r="F30" s="126" t="s">
        <v>3285</v>
      </c>
      <c r="G30" s="126" t="s">
        <v>1158</v>
      </c>
      <c r="J30" s="126" t="s">
        <v>2186</v>
      </c>
    </row>
    <row r="31" spans="1:10">
      <c r="A31" s="126">
        <v>30</v>
      </c>
      <c r="B31" s="126" t="s">
        <v>907</v>
      </c>
      <c r="C31" s="126" t="s">
        <v>280</v>
      </c>
      <c r="E31" s="126" t="s">
        <v>3286</v>
      </c>
      <c r="F31" s="126" t="s">
        <v>3287</v>
      </c>
      <c r="G31" s="126" t="s">
        <v>1179</v>
      </c>
      <c r="J31" s="126" t="s">
        <v>2186</v>
      </c>
    </row>
    <row r="32" spans="1:10">
      <c r="A32" s="126">
        <v>31</v>
      </c>
      <c r="B32" s="126" t="s">
        <v>907</v>
      </c>
      <c r="C32" s="126" t="s">
        <v>280</v>
      </c>
      <c r="E32" s="126" t="s">
        <v>3288</v>
      </c>
      <c r="F32" s="126" t="s">
        <v>3289</v>
      </c>
      <c r="G32" s="126" t="s">
        <v>1422</v>
      </c>
      <c r="J32" s="126" t="s">
        <v>2186</v>
      </c>
    </row>
    <row r="33" spans="1:10">
      <c r="A33" s="126">
        <v>32</v>
      </c>
      <c r="B33" s="126" t="s">
        <v>907</v>
      </c>
      <c r="C33" s="126" t="s">
        <v>280</v>
      </c>
      <c r="E33" s="126" t="s">
        <v>3290</v>
      </c>
      <c r="F33" s="126" t="s">
        <v>3291</v>
      </c>
      <c r="G33" s="126" t="s">
        <v>1179</v>
      </c>
      <c r="J33" s="126" t="s">
        <v>2186</v>
      </c>
    </row>
    <row r="34" spans="1:10">
      <c r="A34" s="126">
        <v>33</v>
      </c>
      <c r="B34" s="126" t="s">
        <v>907</v>
      </c>
      <c r="C34" s="126" t="s">
        <v>280</v>
      </c>
      <c r="E34" s="126" t="s">
        <v>3292</v>
      </c>
      <c r="F34" s="126" t="s">
        <v>3293</v>
      </c>
      <c r="G34" s="126" t="s">
        <v>1328</v>
      </c>
      <c r="J34" s="126" t="s">
        <v>2186</v>
      </c>
    </row>
    <row r="35" spans="1:10">
      <c r="A35" s="126">
        <v>34</v>
      </c>
      <c r="B35" s="126" t="s">
        <v>907</v>
      </c>
      <c r="C35" s="126" t="s">
        <v>280</v>
      </c>
      <c r="E35" s="126" t="s">
        <v>3294</v>
      </c>
      <c r="F35" s="126" t="s">
        <v>3295</v>
      </c>
      <c r="G35" s="126" t="s">
        <v>1422</v>
      </c>
      <c r="J35" s="126" t="s">
        <v>2186</v>
      </c>
    </row>
    <row r="36" spans="1:10">
      <c r="A36" s="126">
        <v>35</v>
      </c>
      <c r="B36" s="126" t="s">
        <v>907</v>
      </c>
      <c r="C36" s="126" t="s">
        <v>280</v>
      </c>
      <c r="E36" s="126" t="s">
        <v>3296</v>
      </c>
      <c r="F36" s="126" t="s">
        <v>3297</v>
      </c>
      <c r="G36" s="126" t="s">
        <v>921</v>
      </c>
      <c r="J36" s="126" t="s">
        <v>2186</v>
      </c>
    </row>
    <row r="37" spans="1:10">
      <c r="A37" s="126">
        <v>36</v>
      </c>
      <c r="B37" s="126" t="s">
        <v>907</v>
      </c>
      <c r="C37" s="126" t="s">
        <v>280</v>
      </c>
      <c r="E37" s="126" t="s">
        <v>3298</v>
      </c>
      <c r="F37" s="126" t="s">
        <v>3299</v>
      </c>
      <c r="G37" s="126" t="s">
        <v>954</v>
      </c>
      <c r="J37" s="126" t="s">
        <v>2186</v>
      </c>
    </row>
    <row r="38" spans="1:10">
      <c r="A38" s="126">
        <v>37</v>
      </c>
      <c r="B38" s="126" t="s">
        <v>907</v>
      </c>
      <c r="C38" s="126" t="s">
        <v>280</v>
      </c>
      <c r="E38" s="126" t="s">
        <v>3300</v>
      </c>
      <c r="F38" s="126" t="s">
        <v>3301</v>
      </c>
      <c r="G38" s="126" t="s">
        <v>1282</v>
      </c>
      <c r="J38" s="126" t="s">
        <v>2186</v>
      </c>
    </row>
    <row r="39" spans="1:10">
      <c r="A39" s="126">
        <v>38</v>
      </c>
      <c r="B39" s="126" t="s">
        <v>907</v>
      </c>
      <c r="C39" s="126" t="s">
        <v>280</v>
      </c>
      <c r="E39" s="126" t="s">
        <v>3302</v>
      </c>
      <c r="F39" s="126" t="s">
        <v>3303</v>
      </c>
      <c r="G39" s="126" t="s">
        <v>995</v>
      </c>
      <c r="J39" s="126" t="s">
        <v>2186</v>
      </c>
    </row>
    <row r="40" spans="1:10">
      <c r="A40" s="126">
        <v>39</v>
      </c>
      <c r="B40" s="126" t="s">
        <v>907</v>
      </c>
      <c r="C40" s="126" t="s">
        <v>280</v>
      </c>
      <c r="E40" s="126" t="s">
        <v>3304</v>
      </c>
      <c r="F40" s="126" t="s">
        <v>3305</v>
      </c>
      <c r="G40" s="126" t="s">
        <v>1163</v>
      </c>
      <c r="J40" s="126" t="s">
        <v>2186</v>
      </c>
    </row>
    <row r="41" spans="1:10">
      <c r="A41" s="126">
        <v>40</v>
      </c>
      <c r="B41" s="126" t="s">
        <v>907</v>
      </c>
      <c r="C41" s="126" t="s">
        <v>280</v>
      </c>
      <c r="E41" s="126" t="s">
        <v>3306</v>
      </c>
      <c r="F41" s="126" t="s">
        <v>3307</v>
      </c>
      <c r="G41" s="126" t="s">
        <v>995</v>
      </c>
      <c r="J41" s="126" t="s">
        <v>2186</v>
      </c>
    </row>
    <row r="42" spans="1:10">
      <c r="A42" s="126">
        <v>41</v>
      </c>
      <c r="B42" s="126" t="s">
        <v>907</v>
      </c>
      <c r="C42" s="126" t="s">
        <v>280</v>
      </c>
      <c r="E42" s="126" t="s">
        <v>3308</v>
      </c>
      <c r="F42" s="126" t="s">
        <v>3309</v>
      </c>
      <c r="G42" s="126" t="s">
        <v>921</v>
      </c>
      <c r="J42" s="126" t="s">
        <v>2186</v>
      </c>
    </row>
    <row r="43" spans="1:10">
      <c r="A43" s="126">
        <v>42</v>
      </c>
      <c r="B43" s="126" t="s">
        <v>907</v>
      </c>
      <c r="C43" s="126" t="s">
        <v>280</v>
      </c>
      <c r="E43" s="126" t="s">
        <v>3310</v>
      </c>
      <c r="F43" s="126" t="s">
        <v>3311</v>
      </c>
      <c r="G43" s="126" t="s">
        <v>921</v>
      </c>
      <c r="J43" s="126" t="s">
        <v>2186</v>
      </c>
    </row>
    <row r="44" spans="1:10">
      <c r="A44" s="126">
        <v>43</v>
      </c>
      <c r="B44" s="126" t="s">
        <v>907</v>
      </c>
      <c r="C44" s="126" t="s">
        <v>280</v>
      </c>
      <c r="E44" s="126" t="s">
        <v>3312</v>
      </c>
      <c r="F44" s="126" t="s">
        <v>3313</v>
      </c>
      <c r="G44" s="126" t="s">
        <v>1163</v>
      </c>
      <c r="J44" s="126" t="s">
        <v>2186</v>
      </c>
    </row>
    <row r="45" spans="1:10">
      <c r="A45" s="126">
        <v>44</v>
      </c>
      <c r="B45" s="126" t="s">
        <v>907</v>
      </c>
      <c r="C45" s="126" t="s">
        <v>280</v>
      </c>
      <c r="E45" s="126" t="s">
        <v>3314</v>
      </c>
      <c r="F45" s="126" t="s">
        <v>3315</v>
      </c>
      <c r="G45" s="126" t="s">
        <v>1200</v>
      </c>
      <c r="J45" s="126" t="s">
        <v>2186</v>
      </c>
    </row>
    <row r="46" spans="1:10">
      <c r="A46" s="126">
        <v>45</v>
      </c>
      <c r="B46" s="126" t="s">
        <v>907</v>
      </c>
      <c r="C46" s="126" t="s">
        <v>280</v>
      </c>
      <c r="E46" s="126" t="s">
        <v>3316</v>
      </c>
      <c r="F46" s="126" t="s">
        <v>3317</v>
      </c>
      <c r="G46" s="126" t="s">
        <v>1163</v>
      </c>
      <c r="J46" s="126" t="s">
        <v>2186</v>
      </c>
    </row>
    <row r="47" spans="1:10">
      <c r="A47" s="126">
        <v>46</v>
      </c>
      <c r="B47" s="126" t="s">
        <v>907</v>
      </c>
      <c r="C47" s="126" t="s">
        <v>280</v>
      </c>
      <c r="E47" s="126" t="s">
        <v>3318</v>
      </c>
      <c r="F47" s="126" t="s">
        <v>3319</v>
      </c>
      <c r="G47" s="126" t="s">
        <v>3320</v>
      </c>
      <c r="J47" s="126" t="s">
        <v>2186</v>
      </c>
    </row>
    <row r="48" spans="1:10">
      <c r="A48" s="126">
        <v>47</v>
      </c>
      <c r="B48" s="126" t="s">
        <v>907</v>
      </c>
      <c r="C48" s="126" t="s">
        <v>280</v>
      </c>
      <c r="E48" s="126" t="s">
        <v>3321</v>
      </c>
      <c r="F48" s="126" t="s">
        <v>3322</v>
      </c>
      <c r="G48" s="126" t="s">
        <v>1179</v>
      </c>
      <c r="J48" s="126" t="s">
        <v>2186</v>
      </c>
    </row>
    <row r="49" spans="1:10">
      <c r="A49" s="126">
        <v>48</v>
      </c>
      <c r="B49" s="126" t="s">
        <v>907</v>
      </c>
      <c r="C49" s="126" t="s">
        <v>280</v>
      </c>
      <c r="E49" s="126" t="s">
        <v>3323</v>
      </c>
      <c r="F49" s="126" t="s">
        <v>3324</v>
      </c>
      <c r="G49" s="126" t="s">
        <v>1087</v>
      </c>
      <c r="J49" s="126" t="s">
        <v>2186</v>
      </c>
    </row>
    <row r="50" spans="1:10">
      <c r="A50" s="126">
        <v>49</v>
      </c>
      <c r="B50" s="126" t="s">
        <v>907</v>
      </c>
      <c r="C50" s="126" t="s">
        <v>280</v>
      </c>
      <c r="E50" s="126" t="s">
        <v>3325</v>
      </c>
      <c r="F50" s="126" t="s">
        <v>3326</v>
      </c>
      <c r="G50" s="126" t="s">
        <v>1200</v>
      </c>
      <c r="J50" s="126" t="s">
        <v>2186</v>
      </c>
    </row>
    <row r="51" spans="1:10">
      <c r="A51" s="126">
        <v>50</v>
      </c>
      <c r="B51" s="126" t="s">
        <v>907</v>
      </c>
      <c r="C51" s="126" t="s">
        <v>280</v>
      </c>
      <c r="E51" s="126" t="s">
        <v>3327</v>
      </c>
      <c r="F51" s="126" t="s">
        <v>3328</v>
      </c>
      <c r="G51" s="126" t="s">
        <v>3329</v>
      </c>
      <c r="J51" s="126" t="s">
        <v>2186</v>
      </c>
    </row>
    <row r="52" spans="1:10">
      <c r="A52" s="126">
        <v>51</v>
      </c>
      <c r="B52" s="126" t="s">
        <v>907</v>
      </c>
      <c r="C52" s="126" t="s">
        <v>280</v>
      </c>
      <c r="E52" s="126" t="s">
        <v>3330</v>
      </c>
      <c r="F52" s="126" t="s">
        <v>3331</v>
      </c>
      <c r="G52" s="126" t="s">
        <v>1200</v>
      </c>
      <c r="J52" s="126" t="s">
        <v>2186</v>
      </c>
    </row>
    <row r="53" spans="1:10">
      <c r="A53" s="126">
        <v>52</v>
      </c>
      <c r="B53" s="126" t="s">
        <v>907</v>
      </c>
      <c r="C53" s="126" t="s">
        <v>280</v>
      </c>
      <c r="E53" s="126" t="s">
        <v>3332</v>
      </c>
      <c r="F53" s="126" t="s">
        <v>3333</v>
      </c>
      <c r="G53" s="126" t="s">
        <v>1087</v>
      </c>
      <c r="J53" s="126" t="s">
        <v>2186</v>
      </c>
    </row>
    <row r="54" spans="1:10">
      <c r="A54" s="126">
        <v>53</v>
      </c>
      <c r="B54" s="126" t="s">
        <v>907</v>
      </c>
      <c r="C54" s="126" t="s">
        <v>280</v>
      </c>
      <c r="E54" s="126" t="s">
        <v>3334</v>
      </c>
      <c r="F54" s="126" t="s">
        <v>3335</v>
      </c>
      <c r="G54" s="126" t="s">
        <v>1200</v>
      </c>
      <c r="J54" s="126" t="s">
        <v>2186</v>
      </c>
    </row>
    <row r="55" spans="1:10">
      <c r="A55" s="126">
        <v>54</v>
      </c>
      <c r="B55" s="126" t="s">
        <v>907</v>
      </c>
      <c r="C55" s="126" t="s">
        <v>280</v>
      </c>
      <c r="E55" s="126" t="s">
        <v>3336</v>
      </c>
      <c r="F55" s="126" t="s">
        <v>3337</v>
      </c>
      <c r="G55" s="126" t="s">
        <v>3329</v>
      </c>
      <c r="J55" s="126" t="s">
        <v>2186</v>
      </c>
    </row>
    <row r="56" spans="1:10">
      <c r="A56" s="126">
        <v>55</v>
      </c>
      <c r="B56" s="126" t="s">
        <v>907</v>
      </c>
      <c r="C56" s="126" t="s">
        <v>280</v>
      </c>
      <c r="E56" s="126" t="s">
        <v>3338</v>
      </c>
      <c r="F56" s="126" t="s">
        <v>3339</v>
      </c>
      <c r="G56" s="126" t="s">
        <v>1410</v>
      </c>
      <c r="J56" s="126" t="s">
        <v>2186</v>
      </c>
    </row>
    <row r="57" spans="1:10">
      <c r="A57" s="126">
        <v>56</v>
      </c>
      <c r="B57" s="126" t="s">
        <v>907</v>
      </c>
      <c r="C57" s="126" t="s">
        <v>280</v>
      </c>
      <c r="E57" s="126" t="s">
        <v>3340</v>
      </c>
      <c r="F57" s="126" t="s">
        <v>3341</v>
      </c>
      <c r="G57" s="126" t="s">
        <v>1087</v>
      </c>
      <c r="J57" s="126" t="s">
        <v>2186</v>
      </c>
    </row>
    <row r="58" spans="1:10">
      <c r="A58" s="126">
        <v>57</v>
      </c>
      <c r="B58" s="126" t="s">
        <v>907</v>
      </c>
      <c r="C58" s="126" t="s">
        <v>280</v>
      </c>
      <c r="E58" s="126" t="s">
        <v>3342</v>
      </c>
      <c r="F58" s="126" t="s">
        <v>3343</v>
      </c>
      <c r="G58" s="126" t="s">
        <v>1410</v>
      </c>
      <c r="J58" s="126" t="s">
        <v>2186</v>
      </c>
    </row>
    <row r="59" spans="1:10">
      <c r="A59" s="126">
        <v>58</v>
      </c>
      <c r="B59" s="126" t="s">
        <v>907</v>
      </c>
      <c r="C59" s="126" t="s">
        <v>280</v>
      </c>
      <c r="E59" s="126" t="s">
        <v>3344</v>
      </c>
      <c r="F59" s="126" t="s">
        <v>3345</v>
      </c>
      <c r="G59" s="126" t="s">
        <v>1087</v>
      </c>
      <c r="J59" s="126" t="s">
        <v>2186</v>
      </c>
    </row>
    <row r="60" spans="1:10">
      <c r="A60" s="126">
        <v>59</v>
      </c>
      <c r="B60" s="126" t="s">
        <v>907</v>
      </c>
      <c r="C60" s="126" t="s">
        <v>280</v>
      </c>
      <c r="E60" s="126" t="s">
        <v>3346</v>
      </c>
      <c r="F60" s="126" t="s">
        <v>3347</v>
      </c>
      <c r="G60" s="126" t="s">
        <v>1096</v>
      </c>
      <c r="J60" s="126" t="s">
        <v>2186</v>
      </c>
    </row>
    <row r="61" spans="1:10">
      <c r="A61" s="126">
        <v>60</v>
      </c>
      <c r="B61" s="126" t="s">
        <v>907</v>
      </c>
      <c r="C61" s="126" t="s">
        <v>280</v>
      </c>
      <c r="E61" s="126" t="s">
        <v>3348</v>
      </c>
      <c r="F61" s="126" t="s">
        <v>3349</v>
      </c>
      <c r="G61" s="126" t="s">
        <v>1328</v>
      </c>
      <c r="J61" s="126" t="s">
        <v>2186</v>
      </c>
    </row>
    <row r="62" spans="1:10">
      <c r="A62" s="126">
        <v>61</v>
      </c>
      <c r="B62" s="126" t="s">
        <v>907</v>
      </c>
      <c r="C62" s="126" t="s">
        <v>280</v>
      </c>
      <c r="E62" s="126" t="s">
        <v>3350</v>
      </c>
      <c r="F62" s="126" t="s">
        <v>3351</v>
      </c>
      <c r="G62" s="126" t="s">
        <v>1087</v>
      </c>
      <c r="J62" s="126" t="s">
        <v>2186</v>
      </c>
    </row>
    <row r="63" spans="1:10">
      <c r="A63" s="126">
        <v>62</v>
      </c>
      <c r="B63" s="126" t="s">
        <v>907</v>
      </c>
      <c r="C63" s="126" t="s">
        <v>280</v>
      </c>
      <c r="E63" s="126" t="s">
        <v>3352</v>
      </c>
      <c r="F63" s="126" t="s">
        <v>3353</v>
      </c>
      <c r="G63" s="126" t="s">
        <v>3329</v>
      </c>
      <c r="J63" s="126" t="s">
        <v>2186</v>
      </c>
    </row>
    <row r="64" spans="1:10">
      <c r="A64" s="126">
        <v>63</v>
      </c>
      <c r="B64" s="126" t="s">
        <v>907</v>
      </c>
      <c r="C64" s="126" t="s">
        <v>280</v>
      </c>
      <c r="E64" s="126" t="s">
        <v>3354</v>
      </c>
      <c r="F64" s="126" t="s">
        <v>3355</v>
      </c>
      <c r="G64" s="126" t="s">
        <v>1087</v>
      </c>
      <c r="J64" s="126" t="s">
        <v>2186</v>
      </c>
    </row>
    <row r="65" spans="1:10">
      <c r="A65" s="126">
        <v>64</v>
      </c>
      <c r="B65" s="126" t="s">
        <v>907</v>
      </c>
      <c r="C65" s="126" t="s">
        <v>280</v>
      </c>
      <c r="E65" s="126" t="s">
        <v>3356</v>
      </c>
      <c r="F65" s="126" t="s">
        <v>3357</v>
      </c>
      <c r="G65" s="126" t="s">
        <v>1082</v>
      </c>
      <c r="J65" s="126" t="s">
        <v>2186</v>
      </c>
    </row>
    <row r="66" spans="1:10">
      <c r="A66" s="126">
        <v>65</v>
      </c>
      <c r="B66" s="126" t="s">
        <v>907</v>
      </c>
      <c r="C66" s="126" t="s">
        <v>280</v>
      </c>
      <c r="E66" s="126" t="s">
        <v>3358</v>
      </c>
      <c r="F66" s="126" t="s">
        <v>3359</v>
      </c>
      <c r="G66" s="126" t="s">
        <v>995</v>
      </c>
      <c r="J66" s="126" t="s">
        <v>2186</v>
      </c>
    </row>
    <row r="67" spans="1:10">
      <c r="A67" s="126">
        <v>66</v>
      </c>
      <c r="B67" s="126" t="s">
        <v>907</v>
      </c>
      <c r="C67" s="126" t="s">
        <v>280</v>
      </c>
      <c r="E67" s="126" t="s">
        <v>3360</v>
      </c>
      <c r="F67" s="126" t="s">
        <v>3361</v>
      </c>
      <c r="G67" s="126" t="s">
        <v>1328</v>
      </c>
      <c r="J67" s="126" t="s">
        <v>2186</v>
      </c>
    </row>
    <row r="68" spans="1:10">
      <c r="A68" s="126">
        <v>67</v>
      </c>
      <c r="B68" s="126" t="s">
        <v>907</v>
      </c>
      <c r="C68" s="126" t="s">
        <v>280</v>
      </c>
      <c r="E68" s="126" t="s">
        <v>3362</v>
      </c>
      <c r="F68" s="126" t="s">
        <v>3363</v>
      </c>
      <c r="G68" s="126" t="s">
        <v>1328</v>
      </c>
      <c r="J68" s="126" t="s">
        <v>2186</v>
      </c>
    </row>
    <row r="69" spans="1:10">
      <c r="A69" s="126">
        <v>68</v>
      </c>
      <c r="B69" s="126" t="s">
        <v>907</v>
      </c>
      <c r="C69" s="126" t="s">
        <v>280</v>
      </c>
      <c r="E69" s="126" t="s">
        <v>3364</v>
      </c>
      <c r="F69" s="126" t="s">
        <v>3365</v>
      </c>
      <c r="G69" s="126" t="s">
        <v>1132</v>
      </c>
      <c r="J69" s="126" t="s">
        <v>2186</v>
      </c>
    </row>
    <row r="70" spans="1:10">
      <c r="A70" s="126">
        <v>69</v>
      </c>
      <c r="B70" s="126" t="s">
        <v>907</v>
      </c>
      <c r="C70" s="126" t="s">
        <v>280</v>
      </c>
      <c r="E70" s="126" t="s">
        <v>3366</v>
      </c>
      <c r="F70" s="126" t="s">
        <v>3367</v>
      </c>
      <c r="G70" s="126" t="s">
        <v>995</v>
      </c>
      <c r="J70" s="126" t="s">
        <v>2186</v>
      </c>
    </row>
    <row r="71" spans="1:10">
      <c r="A71" s="126">
        <v>70</v>
      </c>
      <c r="B71" s="126" t="s">
        <v>907</v>
      </c>
      <c r="C71" s="126" t="s">
        <v>280</v>
      </c>
      <c r="E71" s="126" t="s">
        <v>3368</v>
      </c>
      <c r="F71" s="126" t="s">
        <v>3369</v>
      </c>
      <c r="G71" s="126" t="s">
        <v>1179</v>
      </c>
      <c r="J71" s="126" t="s">
        <v>2186</v>
      </c>
    </row>
    <row r="72" spans="1:10">
      <c r="A72" s="126">
        <v>71</v>
      </c>
      <c r="B72" s="126" t="s">
        <v>907</v>
      </c>
      <c r="C72" s="126" t="s">
        <v>280</v>
      </c>
      <c r="E72" s="126" t="s">
        <v>3370</v>
      </c>
      <c r="F72" s="126" t="s">
        <v>3371</v>
      </c>
      <c r="G72" s="126" t="s">
        <v>1282</v>
      </c>
      <c r="J72" s="126" t="s">
        <v>2186</v>
      </c>
    </row>
    <row r="73" spans="1:10">
      <c r="A73" s="126">
        <v>72</v>
      </c>
      <c r="B73" s="126" t="s">
        <v>907</v>
      </c>
      <c r="C73" s="126" t="s">
        <v>280</v>
      </c>
      <c r="E73" s="126" t="s">
        <v>3372</v>
      </c>
      <c r="F73" s="126" t="s">
        <v>3373</v>
      </c>
      <c r="G73" s="126" t="s">
        <v>1328</v>
      </c>
      <c r="J73" s="126" t="s">
        <v>2186</v>
      </c>
    </row>
    <row r="74" spans="1:10">
      <c r="A74" s="126">
        <v>73</v>
      </c>
      <c r="B74" s="126" t="s">
        <v>907</v>
      </c>
      <c r="C74" s="126" t="s">
        <v>280</v>
      </c>
      <c r="E74" s="126" t="s">
        <v>3374</v>
      </c>
      <c r="F74" s="126" t="s">
        <v>3375</v>
      </c>
      <c r="G74" s="126" t="s">
        <v>1200</v>
      </c>
      <c r="J74" s="126" t="s">
        <v>2186</v>
      </c>
    </row>
    <row r="75" spans="1:10">
      <c r="A75" s="126">
        <v>74</v>
      </c>
      <c r="B75" s="126" t="s">
        <v>907</v>
      </c>
      <c r="C75" s="126" t="s">
        <v>280</v>
      </c>
      <c r="E75" s="126" t="s">
        <v>3376</v>
      </c>
      <c r="F75" s="126" t="s">
        <v>3377</v>
      </c>
      <c r="G75" s="126" t="s">
        <v>1328</v>
      </c>
      <c r="J75" s="126" t="s">
        <v>2186</v>
      </c>
    </row>
    <row r="76" spans="1:10">
      <c r="A76" s="126">
        <v>75</v>
      </c>
      <c r="B76" s="126" t="s">
        <v>907</v>
      </c>
      <c r="C76" s="126" t="s">
        <v>280</v>
      </c>
      <c r="E76" s="126" t="s">
        <v>3378</v>
      </c>
      <c r="F76" s="126" t="s">
        <v>3379</v>
      </c>
      <c r="G76" s="126" t="s">
        <v>995</v>
      </c>
      <c r="J76" s="126" t="s">
        <v>2186</v>
      </c>
    </row>
    <row r="77" spans="1:10">
      <c r="A77" s="126">
        <v>76</v>
      </c>
      <c r="B77" s="126" t="s">
        <v>907</v>
      </c>
      <c r="C77" s="126" t="s">
        <v>280</v>
      </c>
      <c r="E77" s="126" t="s">
        <v>3380</v>
      </c>
      <c r="F77" s="126" t="s">
        <v>3381</v>
      </c>
      <c r="G77" s="126" t="s">
        <v>1200</v>
      </c>
      <c r="J77" s="126" t="s">
        <v>2186</v>
      </c>
    </row>
    <row r="78" spans="1:10">
      <c r="A78" s="126">
        <v>77</v>
      </c>
      <c r="B78" s="126" t="s">
        <v>907</v>
      </c>
      <c r="C78" s="126" t="s">
        <v>280</v>
      </c>
      <c r="E78" s="126" t="s">
        <v>3382</v>
      </c>
      <c r="F78" s="126" t="s">
        <v>3383</v>
      </c>
      <c r="G78" s="126" t="s">
        <v>1282</v>
      </c>
      <c r="J78" s="126" t="s">
        <v>2186</v>
      </c>
    </row>
    <row r="79" spans="1:10">
      <c r="A79" s="126">
        <v>78</v>
      </c>
      <c r="B79" s="126" t="s">
        <v>907</v>
      </c>
      <c r="C79" s="126" t="s">
        <v>280</v>
      </c>
      <c r="E79" s="126" t="s">
        <v>3384</v>
      </c>
      <c r="F79" s="126" t="s">
        <v>3385</v>
      </c>
      <c r="G79" s="126" t="s">
        <v>1163</v>
      </c>
      <c r="J79" s="126" t="s">
        <v>2186</v>
      </c>
    </row>
    <row r="80" spans="1:10">
      <c r="A80" s="126">
        <v>79</v>
      </c>
      <c r="B80" s="126" t="s">
        <v>907</v>
      </c>
      <c r="C80" s="126" t="s">
        <v>280</v>
      </c>
      <c r="E80" s="126" t="s">
        <v>3386</v>
      </c>
      <c r="F80" s="126" t="s">
        <v>3387</v>
      </c>
      <c r="G80" s="126" t="s">
        <v>1163</v>
      </c>
      <c r="J80" s="126" t="s">
        <v>2186</v>
      </c>
    </row>
    <row r="81" spans="1:10">
      <c r="A81" s="126">
        <v>80</v>
      </c>
      <c r="B81" s="126" t="s">
        <v>907</v>
      </c>
      <c r="C81" s="126" t="s">
        <v>280</v>
      </c>
      <c r="E81" s="126" t="s">
        <v>3388</v>
      </c>
      <c r="F81" s="126" t="s">
        <v>3389</v>
      </c>
      <c r="G81" s="126" t="s">
        <v>1200</v>
      </c>
      <c r="J81" s="126" t="s">
        <v>2186</v>
      </c>
    </row>
    <row r="82" spans="1:10">
      <c r="A82" s="126">
        <v>81</v>
      </c>
      <c r="B82" s="126" t="s">
        <v>907</v>
      </c>
      <c r="C82" s="126" t="s">
        <v>280</v>
      </c>
      <c r="E82" s="126" t="s">
        <v>3390</v>
      </c>
      <c r="F82" s="126" t="s">
        <v>3391</v>
      </c>
      <c r="G82" s="126" t="s">
        <v>1158</v>
      </c>
      <c r="J82" s="126" t="s">
        <v>2186</v>
      </c>
    </row>
    <row r="83" spans="1:10">
      <c r="A83" s="126">
        <v>82</v>
      </c>
      <c r="B83" s="126" t="s">
        <v>907</v>
      </c>
      <c r="C83" s="126" t="s">
        <v>280</v>
      </c>
      <c r="E83" s="126" t="s">
        <v>3392</v>
      </c>
      <c r="F83" s="126" t="s">
        <v>3393</v>
      </c>
      <c r="G83" s="126" t="s">
        <v>1179</v>
      </c>
      <c r="J83" s="126" t="s">
        <v>2186</v>
      </c>
    </row>
    <row r="84" spans="1:10">
      <c r="A84" s="126">
        <v>83</v>
      </c>
      <c r="B84" s="126" t="s">
        <v>907</v>
      </c>
      <c r="C84" s="126" t="s">
        <v>280</v>
      </c>
      <c r="E84" s="126" t="s">
        <v>3394</v>
      </c>
      <c r="F84" s="126" t="s">
        <v>3395</v>
      </c>
      <c r="G84" s="126" t="s">
        <v>995</v>
      </c>
      <c r="J84" s="126" t="s">
        <v>2186</v>
      </c>
    </row>
    <row r="85" spans="1:10">
      <c r="A85" s="126">
        <v>84</v>
      </c>
      <c r="B85" s="126" t="s">
        <v>907</v>
      </c>
      <c r="C85" s="126" t="s">
        <v>280</v>
      </c>
      <c r="E85" s="126" t="s">
        <v>3396</v>
      </c>
      <c r="F85" s="126" t="s">
        <v>3397</v>
      </c>
      <c r="G85" s="126" t="s">
        <v>995</v>
      </c>
      <c r="J85" s="126" t="s">
        <v>2186</v>
      </c>
    </row>
    <row r="86" spans="1:10">
      <c r="A86" s="126">
        <v>85</v>
      </c>
      <c r="B86" s="126" t="s">
        <v>907</v>
      </c>
      <c r="C86" s="126" t="s">
        <v>280</v>
      </c>
      <c r="E86" s="126" t="s">
        <v>3398</v>
      </c>
      <c r="F86" s="126" t="s">
        <v>3399</v>
      </c>
      <c r="G86" s="126" t="s">
        <v>995</v>
      </c>
      <c r="J86" s="126" t="s">
        <v>2186</v>
      </c>
    </row>
    <row r="87" spans="1:10">
      <c r="A87" s="126">
        <v>86</v>
      </c>
      <c r="B87" s="126" t="s">
        <v>907</v>
      </c>
      <c r="C87" s="126" t="s">
        <v>280</v>
      </c>
      <c r="E87" s="126" t="s">
        <v>3400</v>
      </c>
      <c r="F87" s="126" t="s">
        <v>3401</v>
      </c>
      <c r="G87" s="126" t="s">
        <v>1132</v>
      </c>
      <c r="J87" s="126" t="s">
        <v>2186</v>
      </c>
    </row>
    <row r="88" spans="1:10">
      <c r="A88" s="126">
        <v>87</v>
      </c>
      <c r="B88" s="126" t="s">
        <v>907</v>
      </c>
      <c r="C88" s="126" t="s">
        <v>280</v>
      </c>
      <c r="E88" s="126" t="s">
        <v>3402</v>
      </c>
      <c r="F88" s="126" t="s">
        <v>3403</v>
      </c>
      <c r="G88" s="126" t="s">
        <v>1282</v>
      </c>
      <c r="J88" s="126" t="s">
        <v>2186</v>
      </c>
    </row>
    <row r="89" spans="1:10">
      <c r="A89" s="126">
        <v>88</v>
      </c>
      <c r="B89" s="126" t="s">
        <v>907</v>
      </c>
      <c r="C89" s="126" t="s">
        <v>280</v>
      </c>
      <c r="E89" s="126" t="s">
        <v>3404</v>
      </c>
      <c r="F89" s="126" t="s">
        <v>3405</v>
      </c>
      <c r="G89" s="126" t="s">
        <v>1179</v>
      </c>
      <c r="J89" s="126" t="s">
        <v>2186</v>
      </c>
    </row>
    <row r="90" spans="1:10">
      <c r="A90" s="126">
        <v>89</v>
      </c>
      <c r="B90" s="126" t="s">
        <v>907</v>
      </c>
      <c r="C90" s="126" t="s">
        <v>280</v>
      </c>
      <c r="E90" s="126" t="s">
        <v>3406</v>
      </c>
      <c r="F90" s="126" t="s">
        <v>3407</v>
      </c>
      <c r="G90" s="126" t="s">
        <v>1163</v>
      </c>
      <c r="J90" s="126" t="s">
        <v>2186</v>
      </c>
    </row>
    <row r="91" spans="1:10">
      <c r="A91" s="126">
        <v>90</v>
      </c>
      <c r="B91" s="126" t="s">
        <v>907</v>
      </c>
      <c r="C91" s="126" t="s">
        <v>280</v>
      </c>
      <c r="E91" s="126" t="s">
        <v>3408</v>
      </c>
      <c r="F91" s="126" t="s">
        <v>3409</v>
      </c>
      <c r="G91" s="126" t="s">
        <v>1777</v>
      </c>
      <c r="J91" s="126" t="s">
        <v>2186</v>
      </c>
    </row>
    <row r="92" spans="1:10">
      <c r="A92" s="126">
        <v>91</v>
      </c>
      <c r="B92" s="126" t="s">
        <v>907</v>
      </c>
      <c r="C92" s="126" t="s">
        <v>280</v>
      </c>
      <c r="E92" s="126" t="s">
        <v>3410</v>
      </c>
      <c r="F92" s="126" t="s">
        <v>3411</v>
      </c>
      <c r="G92" s="126" t="s">
        <v>1282</v>
      </c>
      <c r="J92" s="126" t="s">
        <v>2186</v>
      </c>
    </row>
    <row r="93" spans="1:10">
      <c r="A93" s="126">
        <v>92</v>
      </c>
      <c r="B93" s="126" t="s">
        <v>907</v>
      </c>
      <c r="C93" s="126" t="s">
        <v>280</v>
      </c>
      <c r="E93" s="126" t="s">
        <v>3412</v>
      </c>
      <c r="F93" s="126" t="s">
        <v>3413</v>
      </c>
      <c r="G93" s="126" t="s">
        <v>1328</v>
      </c>
      <c r="J93" s="126" t="s">
        <v>2186</v>
      </c>
    </row>
    <row r="94" spans="1:10">
      <c r="A94" s="126">
        <v>93</v>
      </c>
      <c r="B94" s="126" t="s">
        <v>907</v>
      </c>
      <c r="C94" s="126" t="s">
        <v>280</v>
      </c>
      <c r="E94" s="126" t="s">
        <v>3414</v>
      </c>
      <c r="F94" s="126" t="s">
        <v>3415</v>
      </c>
      <c r="G94" s="126" t="s">
        <v>995</v>
      </c>
      <c r="J94" s="126" t="s">
        <v>2186</v>
      </c>
    </row>
    <row r="95" spans="1:10">
      <c r="A95" s="126">
        <v>94</v>
      </c>
      <c r="B95" s="126" t="s">
        <v>907</v>
      </c>
      <c r="C95" s="126" t="s">
        <v>280</v>
      </c>
      <c r="D95" s="126" t="s">
        <v>908</v>
      </c>
      <c r="E95" s="126" t="s">
        <v>909</v>
      </c>
      <c r="F95" s="126" t="s">
        <v>910</v>
      </c>
      <c r="G95" s="126" t="s">
        <v>911</v>
      </c>
      <c r="H95" s="126" t="s">
        <v>912</v>
      </c>
      <c r="J95" s="126" t="s">
        <v>2186</v>
      </c>
    </row>
    <row r="96" spans="1:10">
      <c r="A96" s="126">
        <v>95</v>
      </c>
      <c r="B96" s="126" t="s">
        <v>907</v>
      </c>
      <c r="C96" s="126" t="s">
        <v>280</v>
      </c>
      <c r="D96" s="126" t="s">
        <v>913</v>
      </c>
      <c r="E96" s="126" t="s">
        <v>914</v>
      </c>
      <c r="F96" s="126" t="s">
        <v>915</v>
      </c>
      <c r="G96" s="126" t="s">
        <v>916</v>
      </c>
      <c r="H96" s="126" t="s">
        <v>917</v>
      </c>
      <c r="J96" s="126" t="s">
        <v>2186</v>
      </c>
    </row>
    <row r="97" spans="1:10">
      <c r="A97" s="126">
        <v>96</v>
      </c>
      <c r="B97" s="126" t="s">
        <v>907</v>
      </c>
      <c r="C97" s="126" t="s">
        <v>280</v>
      </c>
      <c r="D97" s="126" t="s">
        <v>989</v>
      </c>
      <c r="E97" s="126" t="s">
        <v>3416</v>
      </c>
      <c r="F97" s="126" t="s">
        <v>990</v>
      </c>
      <c r="G97" s="126" t="s">
        <v>1522</v>
      </c>
      <c r="H97" s="126" t="s">
        <v>991</v>
      </c>
      <c r="J97" s="126" t="s">
        <v>2186</v>
      </c>
    </row>
    <row r="98" spans="1:10">
      <c r="A98" s="126">
        <v>97</v>
      </c>
      <c r="B98" s="126" t="s">
        <v>907</v>
      </c>
      <c r="C98" s="126" t="s">
        <v>280</v>
      </c>
      <c r="D98" s="126" t="s">
        <v>918</v>
      </c>
      <c r="E98" s="126" t="s">
        <v>919</v>
      </c>
      <c r="F98" s="126" t="s">
        <v>920</v>
      </c>
      <c r="G98" s="126" t="s">
        <v>921</v>
      </c>
      <c r="H98" s="126" t="s">
        <v>922</v>
      </c>
      <c r="J98" s="126" t="s">
        <v>2186</v>
      </c>
    </row>
    <row r="99" spans="1:10">
      <c r="A99" s="126">
        <v>98</v>
      </c>
      <c r="B99" s="126" t="s">
        <v>907</v>
      </c>
      <c r="C99" s="126" t="s">
        <v>280</v>
      </c>
      <c r="D99" s="126" t="s">
        <v>923</v>
      </c>
      <c r="E99" s="126" t="s">
        <v>924</v>
      </c>
      <c r="F99" s="126" t="s">
        <v>925</v>
      </c>
      <c r="G99" s="126" t="s">
        <v>926</v>
      </c>
      <c r="H99" s="126" t="s">
        <v>927</v>
      </c>
      <c r="J99" s="126" t="s">
        <v>2186</v>
      </c>
    </row>
    <row r="100" spans="1:10">
      <c r="A100" s="126">
        <v>99</v>
      </c>
      <c r="B100" s="126" t="s">
        <v>907</v>
      </c>
      <c r="C100" s="126" t="s">
        <v>280</v>
      </c>
      <c r="D100" s="126" t="s">
        <v>928</v>
      </c>
      <c r="E100" s="126" t="s">
        <v>929</v>
      </c>
      <c r="F100" s="126" t="s">
        <v>930</v>
      </c>
      <c r="G100" s="126" t="s">
        <v>931</v>
      </c>
      <c r="H100" s="126" t="s">
        <v>932</v>
      </c>
      <c r="J100" s="126" t="s">
        <v>2186</v>
      </c>
    </row>
    <row r="101" spans="1:10">
      <c r="A101" s="126">
        <v>100</v>
      </c>
      <c r="B101" s="126" t="s">
        <v>907</v>
      </c>
      <c r="C101" s="126" t="s">
        <v>280</v>
      </c>
      <c r="D101" s="126" t="s">
        <v>933</v>
      </c>
      <c r="E101" s="126" t="s">
        <v>929</v>
      </c>
      <c r="F101" s="126" t="s">
        <v>930</v>
      </c>
      <c r="G101" s="126" t="s">
        <v>934</v>
      </c>
      <c r="H101" s="126" t="s">
        <v>932</v>
      </c>
      <c r="J101" s="126" t="s">
        <v>2186</v>
      </c>
    </row>
    <row r="102" spans="1:10">
      <c r="A102" s="126">
        <v>101</v>
      </c>
      <c r="B102" s="126" t="s">
        <v>907</v>
      </c>
      <c r="C102" s="126" t="s">
        <v>280</v>
      </c>
      <c r="D102" s="126" t="s">
        <v>1352</v>
      </c>
      <c r="E102" s="126" t="s">
        <v>3417</v>
      </c>
      <c r="F102" s="126" t="s">
        <v>1353</v>
      </c>
      <c r="G102" s="126" t="s">
        <v>1354</v>
      </c>
      <c r="H102" s="126" t="s">
        <v>1355</v>
      </c>
      <c r="J102" s="126" t="s">
        <v>2186</v>
      </c>
    </row>
    <row r="103" spans="1:10">
      <c r="A103" s="126">
        <v>102</v>
      </c>
      <c r="B103" s="126" t="s">
        <v>907</v>
      </c>
      <c r="C103" s="126" t="s">
        <v>280</v>
      </c>
      <c r="D103" s="126" t="s">
        <v>935</v>
      </c>
      <c r="E103" s="126" t="s">
        <v>936</v>
      </c>
      <c r="F103" s="126" t="s">
        <v>937</v>
      </c>
      <c r="G103" s="126" t="s">
        <v>938</v>
      </c>
      <c r="H103" s="126" t="s">
        <v>939</v>
      </c>
      <c r="J103" s="126" t="s">
        <v>2186</v>
      </c>
    </row>
    <row r="104" spans="1:10">
      <c r="A104" s="126">
        <v>103</v>
      </c>
      <c r="B104" s="126" t="s">
        <v>907</v>
      </c>
      <c r="C104" s="126" t="s">
        <v>280</v>
      </c>
      <c r="D104" s="126" t="s">
        <v>940</v>
      </c>
      <c r="E104" s="126" t="s">
        <v>941</v>
      </c>
      <c r="F104" s="126" t="s">
        <v>937</v>
      </c>
      <c r="G104" s="126" t="s">
        <v>942</v>
      </c>
      <c r="H104" s="126" t="s">
        <v>939</v>
      </c>
      <c r="J104" s="126" t="s">
        <v>2186</v>
      </c>
    </row>
    <row r="105" spans="1:10">
      <c r="A105" s="126">
        <v>104</v>
      </c>
      <c r="B105" s="126" t="s">
        <v>907</v>
      </c>
      <c r="C105" s="126" t="s">
        <v>280</v>
      </c>
      <c r="D105" s="126" t="s">
        <v>943</v>
      </c>
      <c r="E105" s="126" t="s">
        <v>944</v>
      </c>
      <c r="F105" s="126" t="s">
        <v>937</v>
      </c>
      <c r="G105" s="126" t="s">
        <v>945</v>
      </c>
      <c r="H105" s="126" t="s">
        <v>939</v>
      </c>
      <c r="J105" s="126" t="s">
        <v>2186</v>
      </c>
    </row>
    <row r="106" spans="1:10">
      <c r="A106" s="126">
        <v>105</v>
      </c>
      <c r="B106" s="126" t="s">
        <v>907</v>
      </c>
      <c r="C106" s="126" t="s">
        <v>280</v>
      </c>
      <c r="D106" s="126" t="s">
        <v>946</v>
      </c>
      <c r="E106" s="126" t="s">
        <v>947</v>
      </c>
      <c r="F106" s="126" t="s">
        <v>948</v>
      </c>
      <c r="G106" s="126" t="s">
        <v>949</v>
      </c>
      <c r="H106" s="126" t="s">
        <v>950</v>
      </c>
      <c r="J106" s="126" t="s">
        <v>2186</v>
      </c>
    </row>
    <row r="107" spans="1:10">
      <c r="A107" s="126">
        <v>106</v>
      </c>
      <c r="B107" s="126" t="s">
        <v>907</v>
      </c>
      <c r="C107" s="126" t="s">
        <v>280</v>
      </c>
      <c r="D107" s="126" t="s">
        <v>951</v>
      </c>
      <c r="E107" s="126" t="s">
        <v>952</v>
      </c>
      <c r="F107" s="126" t="s">
        <v>953</v>
      </c>
      <c r="G107" s="126" t="s">
        <v>954</v>
      </c>
      <c r="H107" s="126" t="s">
        <v>955</v>
      </c>
      <c r="J107" s="126" t="s">
        <v>2186</v>
      </c>
    </row>
    <row r="108" spans="1:10">
      <c r="A108" s="126">
        <v>107</v>
      </c>
      <c r="B108" s="126" t="s">
        <v>907</v>
      </c>
      <c r="C108" s="126" t="s">
        <v>280</v>
      </c>
      <c r="D108" s="126" t="s">
        <v>956</v>
      </c>
      <c r="E108" s="126" t="s">
        <v>957</v>
      </c>
      <c r="F108" s="126" t="s">
        <v>958</v>
      </c>
      <c r="G108" s="126" t="s">
        <v>959</v>
      </c>
      <c r="J108" s="126" t="s">
        <v>2186</v>
      </c>
    </row>
    <row r="109" spans="1:10">
      <c r="A109" s="126">
        <v>108</v>
      </c>
      <c r="B109" s="126" t="s">
        <v>907</v>
      </c>
      <c r="C109" s="126" t="s">
        <v>280</v>
      </c>
      <c r="D109" s="126" t="s">
        <v>960</v>
      </c>
      <c r="E109" s="126" t="s">
        <v>961</v>
      </c>
      <c r="F109" s="126" t="s">
        <v>962</v>
      </c>
      <c r="G109" s="126" t="s">
        <v>963</v>
      </c>
      <c r="H109" s="126" t="s">
        <v>964</v>
      </c>
      <c r="J109" s="126" t="s">
        <v>2186</v>
      </c>
    </row>
    <row r="110" spans="1:10">
      <c r="A110" s="126">
        <v>109</v>
      </c>
      <c r="B110" s="126" t="s">
        <v>907</v>
      </c>
      <c r="C110" s="126" t="s">
        <v>280</v>
      </c>
      <c r="D110" s="126" t="s">
        <v>965</v>
      </c>
      <c r="E110" s="126" t="s">
        <v>966</v>
      </c>
      <c r="F110" s="126" t="s">
        <v>967</v>
      </c>
      <c r="G110" s="126" t="s">
        <v>963</v>
      </c>
      <c r="H110" s="126" t="s">
        <v>968</v>
      </c>
      <c r="J110" s="126" t="s">
        <v>2186</v>
      </c>
    </row>
    <row r="111" spans="1:10">
      <c r="A111" s="126">
        <v>110</v>
      </c>
      <c r="B111" s="126" t="s">
        <v>907</v>
      </c>
      <c r="C111" s="126" t="s">
        <v>280</v>
      </c>
      <c r="D111" s="126" t="s">
        <v>969</v>
      </c>
      <c r="E111" s="126" t="s">
        <v>970</v>
      </c>
      <c r="F111" s="126" t="s">
        <v>971</v>
      </c>
      <c r="G111" s="126" t="s">
        <v>972</v>
      </c>
      <c r="H111" s="126" t="s">
        <v>973</v>
      </c>
      <c r="J111" s="126" t="s">
        <v>2186</v>
      </c>
    </row>
    <row r="112" spans="1:10">
      <c r="A112" s="126">
        <v>111</v>
      </c>
      <c r="B112" s="126" t="s">
        <v>907</v>
      </c>
      <c r="C112" s="126" t="s">
        <v>280</v>
      </c>
      <c r="D112" s="126" t="s">
        <v>974</v>
      </c>
      <c r="E112" s="126" t="s">
        <v>975</v>
      </c>
      <c r="F112" s="126" t="s">
        <v>976</v>
      </c>
      <c r="G112" s="126" t="s">
        <v>977</v>
      </c>
      <c r="H112" s="126" t="s">
        <v>978</v>
      </c>
      <c r="J112" s="126" t="s">
        <v>2186</v>
      </c>
    </row>
    <row r="113" spans="1:10">
      <c r="A113" s="126">
        <v>112</v>
      </c>
      <c r="B113" s="126" t="s">
        <v>907</v>
      </c>
      <c r="C113" s="126" t="s">
        <v>280</v>
      </c>
      <c r="D113" s="126" t="s">
        <v>979</v>
      </c>
      <c r="E113" s="126" t="s">
        <v>980</v>
      </c>
      <c r="F113" s="126" t="s">
        <v>981</v>
      </c>
      <c r="G113" s="126" t="s">
        <v>982</v>
      </c>
      <c r="H113" s="126" t="s">
        <v>983</v>
      </c>
      <c r="J113" s="126" t="s">
        <v>2186</v>
      </c>
    </row>
    <row r="114" spans="1:10">
      <c r="A114" s="126">
        <v>113</v>
      </c>
      <c r="B114" s="126" t="s">
        <v>907</v>
      </c>
      <c r="C114" s="126" t="s">
        <v>280</v>
      </c>
      <c r="D114" s="126" t="s">
        <v>984</v>
      </c>
      <c r="E114" s="126" t="s">
        <v>985</v>
      </c>
      <c r="F114" s="126" t="s">
        <v>986</v>
      </c>
      <c r="G114" s="126" t="s">
        <v>987</v>
      </c>
      <c r="H114" s="126" t="s">
        <v>988</v>
      </c>
      <c r="I114" s="126" t="s">
        <v>3418</v>
      </c>
      <c r="J114" s="126" t="s">
        <v>2186</v>
      </c>
    </row>
    <row r="115" spans="1:10">
      <c r="A115" s="126">
        <v>114</v>
      </c>
      <c r="B115" s="126" t="s">
        <v>907</v>
      </c>
      <c r="C115" s="126" t="s">
        <v>280</v>
      </c>
      <c r="D115" s="126" t="s">
        <v>992</v>
      </c>
      <c r="E115" s="126" t="s">
        <v>993</v>
      </c>
      <c r="F115" s="126" t="s">
        <v>994</v>
      </c>
      <c r="G115" s="126" t="s">
        <v>995</v>
      </c>
      <c r="J115" s="126" t="s">
        <v>2186</v>
      </c>
    </row>
    <row r="116" spans="1:10">
      <c r="A116" s="126">
        <v>115</v>
      </c>
      <c r="B116" s="126" t="s">
        <v>907</v>
      </c>
      <c r="C116" s="126" t="s">
        <v>280</v>
      </c>
      <c r="D116" s="126" t="s">
        <v>996</v>
      </c>
      <c r="E116" s="126" t="s">
        <v>997</v>
      </c>
      <c r="F116" s="126" t="s">
        <v>998</v>
      </c>
      <c r="G116" s="126" t="s">
        <v>921</v>
      </c>
      <c r="H116" s="126" t="s">
        <v>999</v>
      </c>
      <c r="J116" s="126" t="s">
        <v>2186</v>
      </c>
    </row>
    <row r="117" spans="1:10">
      <c r="A117" s="126">
        <v>116</v>
      </c>
      <c r="B117" s="126" t="s">
        <v>907</v>
      </c>
      <c r="C117" s="126" t="s">
        <v>280</v>
      </c>
      <c r="D117" s="126" t="s">
        <v>1004</v>
      </c>
      <c r="E117" s="126" t="s">
        <v>1005</v>
      </c>
      <c r="F117" s="126" t="s">
        <v>1006</v>
      </c>
      <c r="G117" s="126" t="s">
        <v>538</v>
      </c>
      <c r="H117" s="126" t="s">
        <v>1007</v>
      </c>
      <c r="J117" s="126" t="s">
        <v>2186</v>
      </c>
    </row>
    <row r="118" spans="1:10">
      <c r="A118" s="126">
        <v>117</v>
      </c>
      <c r="B118" s="126" t="s">
        <v>907</v>
      </c>
      <c r="C118" s="126" t="s">
        <v>280</v>
      </c>
      <c r="D118" s="126" t="s">
        <v>1008</v>
      </c>
      <c r="E118" s="126" t="s">
        <v>1009</v>
      </c>
      <c r="F118" s="126" t="s">
        <v>1010</v>
      </c>
      <c r="G118" s="126" t="s">
        <v>538</v>
      </c>
      <c r="J118" s="126" t="s">
        <v>2186</v>
      </c>
    </row>
    <row r="119" spans="1:10">
      <c r="A119" s="126">
        <v>118</v>
      </c>
      <c r="B119" s="126" t="s">
        <v>907</v>
      </c>
      <c r="C119" s="126" t="s">
        <v>280</v>
      </c>
      <c r="D119" s="126" t="s">
        <v>1011</v>
      </c>
      <c r="E119" s="126" t="s">
        <v>1012</v>
      </c>
      <c r="F119" s="126" t="s">
        <v>1013</v>
      </c>
      <c r="G119" s="126" t="s">
        <v>538</v>
      </c>
      <c r="H119" s="126" t="s">
        <v>1014</v>
      </c>
      <c r="J119" s="126" t="s">
        <v>2186</v>
      </c>
    </row>
    <row r="120" spans="1:10">
      <c r="A120" s="126">
        <v>119</v>
      </c>
      <c r="B120" s="126" t="s">
        <v>907</v>
      </c>
      <c r="C120" s="126" t="s">
        <v>280</v>
      </c>
      <c r="D120" s="126" t="s">
        <v>1015</v>
      </c>
      <c r="E120" s="126" t="s">
        <v>1016</v>
      </c>
      <c r="F120" s="126" t="s">
        <v>1017</v>
      </c>
      <c r="G120" s="126" t="s">
        <v>538</v>
      </c>
      <c r="H120" s="126" t="s">
        <v>1018</v>
      </c>
      <c r="J120" s="126" t="s">
        <v>2186</v>
      </c>
    </row>
    <row r="121" spans="1:10">
      <c r="A121" s="126">
        <v>120</v>
      </c>
      <c r="B121" s="126" t="s">
        <v>907</v>
      </c>
      <c r="C121" s="126" t="s">
        <v>280</v>
      </c>
      <c r="D121" s="126" t="s">
        <v>1019</v>
      </c>
      <c r="E121" s="126" t="s">
        <v>1020</v>
      </c>
      <c r="F121" s="126" t="s">
        <v>1021</v>
      </c>
      <c r="G121" s="126" t="s">
        <v>538</v>
      </c>
      <c r="H121" s="126" t="s">
        <v>1022</v>
      </c>
      <c r="J121" s="126" t="s">
        <v>2186</v>
      </c>
    </row>
    <row r="122" spans="1:10">
      <c r="A122" s="126">
        <v>121</v>
      </c>
      <c r="B122" s="126" t="s">
        <v>907</v>
      </c>
      <c r="C122" s="126" t="s">
        <v>280</v>
      </c>
      <c r="D122" s="126" t="s">
        <v>1063</v>
      </c>
      <c r="E122" s="126" t="s">
        <v>3419</v>
      </c>
      <c r="F122" s="126" t="s">
        <v>1064</v>
      </c>
      <c r="G122" s="126" t="s">
        <v>538</v>
      </c>
      <c r="H122" s="126" t="s">
        <v>1065</v>
      </c>
      <c r="J122" s="126" t="s">
        <v>2186</v>
      </c>
    </row>
    <row r="123" spans="1:10">
      <c r="A123" s="126">
        <v>122</v>
      </c>
      <c r="B123" s="126" t="s">
        <v>907</v>
      </c>
      <c r="C123" s="126" t="s">
        <v>280</v>
      </c>
      <c r="D123" s="126" t="s">
        <v>1023</v>
      </c>
      <c r="E123" s="126" t="s">
        <v>1024</v>
      </c>
      <c r="F123" s="126" t="s">
        <v>1025</v>
      </c>
      <c r="G123" s="126" t="s">
        <v>538</v>
      </c>
      <c r="H123" s="126" t="s">
        <v>1026</v>
      </c>
      <c r="I123" s="126" t="s">
        <v>3420</v>
      </c>
      <c r="J123" s="126" t="s">
        <v>2186</v>
      </c>
    </row>
    <row r="124" spans="1:10">
      <c r="A124" s="126">
        <v>123</v>
      </c>
      <c r="B124" s="126" t="s">
        <v>907</v>
      </c>
      <c r="C124" s="126" t="s">
        <v>280</v>
      </c>
      <c r="D124" s="126" t="s">
        <v>3421</v>
      </c>
      <c r="E124" s="126" t="s">
        <v>3422</v>
      </c>
      <c r="F124" s="126" t="s">
        <v>1025</v>
      </c>
      <c r="G124" s="126" t="s">
        <v>538</v>
      </c>
      <c r="I124" s="126" t="s">
        <v>3423</v>
      </c>
      <c r="J124" s="126" t="s">
        <v>2186</v>
      </c>
    </row>
    <row r="125" spans="1:10">
      <c r="A125" s="126">
        <v>124</v>
      </c>
      <c r="B125" s="126" t="s">
        <v>907</v>
      </c>
      <c r="C125" s="126" t="s">
        <v>280</v>
      </c>
      <c r="D125" s="126" t="s">
        <v>1027</v>
      </c>
      <c r="E125" s="126" t="s">
        <v>1028</v>
      </c>
      <c r="F125" s="126" t="s">
        <v>1029</v>
      </c>
      <c r="G125" s="126" t="s">
        <v>538</v>
      </c>
      <c r="H125" s="126" t="s">
        <v>1030</v>
      </c>
      <c r="I125" s="126" t="s">
        <v>1031</v>
      </c>
      <c r="J125" s="126" t="s">
        <v>2186</v>
      </c>
    </row>
    <row r="126" spans="1:10">
      <c r="A126" s="126">
        <v>125</v>
      </c>
      <c r="B126" s="126" t="s">
        <v>907</v>
      </c>
      <c r="C126" s="126" t="s">
        <v>280</v>
      </c>
      <c r="D126" s="126" t="s">
        <v>1032</v>
      </c>
      <c r="E126" s="126" t="s">
        <v>1033</v>
      </c>
      <c r="F126" s="126" t="s">
        <v>1034</v>
      </c>
      <c r="G126" s="126" t="s">
        <v>538</v>
      </c>
      <c r="H126" s="126" t="s">
        <v>1035</v>
      </c>
      <c r="I126" s="126" t="s">
        <v>3424</v>
      </c>
      <c r="J126" s="126" t="s">
        <v>2186</v>
      </c>
    </row>
    <row r="127" spans="1:10">
      <c r="A127" s="126">
        <v>126</v>
      </c>
      <c r="B127" s="126" t="s">
        <v>907</v>
      </c>
      <c r="C127" s="126" t="s">
        <v>280</v>
      </c>
      <c r="D127" s="126" t="s">
        <v>1036</v>
      </c>
      <c r="E127" s="126" t="s">
        <v>1037</v>
      </c>
      <c r="F127" s="126" t="s">
        <v>1038</v>
      </c>
      <c r="G127" s="126" t="s">
        <v>538</v>
      </c>
      <c r="J127" s="126" t="s">
        <v>2186</v>
      </c>
    </row>
    <row r="128" spans="1:10">
      <c r="A128" s="126">
        <v>127</v>
      </c>
      <c r="B128" s="126" t="s">
        <v>907</v>
      </c>
      <c r="C128" s="126" t="s">
        <v>280</v>
      </c>
      <c r="D128" s="126" t="s">
        <v>1039</v>
      </c>
      <c r="E128" s="126" t="s">
        <v>1040</v>
      </c>
      <c r="F128" s="126" t="s">
        <v>1041</v>
      </c>
      <c r="G128" s="126" t="s">
        <v>538</v>
      </c>
      <c r="H128" s="126" t="s">
        <v>1042</v>
      </c>
      <c r="J128" s="126" t="s">
        <v>2186</v>
      </c>
    </row>
    <row r="129" spans="1:10">
      <c r="A129" s="126">
        <v>128</v>
      </c>
      <c r="B129" s="126" t="s">
        <v>907</v>
      </c>
      <c r="C129" s="126" t="s">
        <v>280</v>
      </c>
      <c r="D129" s="126" t="s">
        <v>1043</v>
      </c>
      <c r="E129" s="126" t="s">
        <v>1044</v>
      </c>
      <c r="F129" s="126" t="s">
        <v>1045</v>
      </c>
      <c r="G129" s="126" t="s">
        <v>538</v>
      </c>
      <c r="H129" s="126" t="s">
        <v>1046</v>
      </c>
      <c r="I129" s="126" t="s">
        <v>3425</v>
      </c>
      <c r="J129" s="126" t="s">
        <v>2186</v>
      </c>
    </row>
    <row r="130" spans="1:10">
      <c r="A130" s="126">
        <v>129</v>
      </c>
      <c r="B130" s="126" t="s">
        <v>907</v>
      </c>
      <c r="C130" s="126" t="s">
        <v>280</v>
      </c>
      <c r="D130" s="126" t="s">
        <v>1047</v>
      </c>
      <c r="E130" s="126" t="s">
        <v>1048</v>
      </c>
      <c r="F130" s="126" t="s">
        <v>1049</v>
      </c>
      <c r="G130" s="126" t="s">
        <v>538</v>
      </c>
      <c r="H130" s="126" t="s">
        <v>1050</v>
      </c>
      <c r="J130" s="126" t="s">
        <v>2186</v>
      </c>
    </row>
    <row r="131" spans="1:10">
      <c r="A131" s="126">
        <v>130</v>
      </c>
      <c r="B131" s="126" t="s">
        <v>907</v>
      </c>
      <c r="C131" s="126" t="s">
        <v>280</v>
      </c>
      <c r="D131" s="126" t="s">
        <v>1051</v>
      </c>
      <c r="E131" s="126" t="s">
        <v>1052</v>
      </c>
      <c r="F131" s="126" t="s">
        <v>1053</v>
      </c>
      <c r="G131" s="126" t="s">
        <v>538</v>
      </c>
      <c r="H131" s="126" t="s">
        <v>1054</v>
      </c>
      <c r="J131" s="126" t="s">
        <v>2186</v>
      </c>
    </row>
    <row r="132" spans="1:10">
      <c r="A132" s="126">
        <v>131</v>
      </c>
      <c r="B132" s="126" t="s">
        <v>907</v>
      </c>
      <c r="C132" s="126" t="s">
        <v>280</v>
      </c>
      <c r="D132" s="126" t="s">
        <v>1055</v>
      </c>
      <c r="E132" s="126" t="s">
        <v>1056</v>
      </c>
      <c r="F132" s="126" t="s">
        <v>1057</v>
      </c>
      <c r="G132" s="126" t="s">
        <v>538</v>
      </c>
      <c r="H132" s="126" t="s">
        <v>1058</v>
      </c>
      <c r="I132" s="126" t="s">
        <v>3426</v>
      </c>
      <c r="J132" s="126" t="s">
        <v>2186</v>
      </c>
    </row>
    <row r="133" spans="1:10">
      <c r="A133" s="126">
        <v>132</v>
      </c>
      <c r="B133" s="126" t="s">
        <v>907</v>
      </c>
      <c r="C133" s="126" t="s">
        <v>280</v>
      </c>
      <c r="D133" s="126" t="s">
        <v>1059</v>
      </c>
      <c r="E133" s="126" t="s">
        <v>1060</v>
      </c>
      <c r="F133" s="126" t="s">
        <v>1061</v>
      </c>
      <c r="G133" s="126" t="s">
        <v>538</v>
      </c>
      <c r="H133" s="126" t="s">
        <v>1062</v>
      </c>
      <c r="J133" s="126" t="s">
        <v>2186</v>
      </c>
    </row>
    <row r="134" spans="1:10">
      <c r="A134" s="126">
        <v>133</v>
      </c>
      <c r="B134" s="126" t="s">
        <v>907</v>
      </c>
      <c r="C134" s="126" t="s">
        <v>280</v>
      </c>
      <c r="E134" s="126" t="s">
        <v>3427</v>
      </c>
      <c r="F134" s="126" t="s">
        <v>3428</v>
      </c>
      <c r="G134" s="126" t="s">
        <v>954</v>
      </c>
      <c r="J134" s="126" t="s">
        <v>2186</v>
      </c>
    </row>
    <row r="135" spans="1:10">
      <c r="A135" s="126">
        <v>134</v>
      </c>
      <c r="B135" s="126" t="s">
        <v>907</v>
      </c>
      <c r="C135" s="126" t="s">
        <v>280</v>
      </c>
      <c r="E135" s="126" t="s">
        <v>3429</v>
      </c>
      <c r="F135" s="126" t="s">
        <v>3430</v>
      </c>
      <c r="G135" s="126" t="s">
        <v>954</v>
      </c>
      <c r="J135" s="126" t="s">
        <v>2186</v>
      </c>
    </row>
    <row r="136" spans="1:10">
      <c r="A136" s="126">
        <v>135</v>
      </c>
      <c r="B136" s="126" t="s">
        <v>907</v>
      </c>
      <c r="C136" s="126" t="s">
        <v>280</v>
      </c>
      <c r="E136" s="126" t="s">
        <v>3431</v>
      </c>
      <c r="F136" s="126" t="s">
        <v>3432</v>
      </c>
      <c r="G136" s="126" t="s">
        <v>954</v>
      </c>
      <c r="J136" s="126" t="s">
        <v>2186</v>
      </c>
    </row>
    <row r="137" spans="1:10">
      <c r="A137" s="126">
        <v>136</v>
      </c>
      <c r="B137" s="126" t="s">
        <v>907</v>
      </c>
      <c r="C137" s="126" t="s">
        <v>280</v>
      </c>
      <c r="E137" s="126" t="s">
        <v>3433</v>
      </c>
      <c r="F137" s="126" t="s">
        <v>3434</v>
      </c>
      <c r="G137" s="126" t="s">
        <v>954</v>
      </c>
      <c r="J137" s="126" t="s">
        <v>2186</v>
      </c>
    </row>
    <row r="138" spans="1:10">
      <c r="A138" s="126">
        <v>137</v>
      </c>
      <c r="B138" s="126" t="s">
        <v>907</v>
      </c>
      <c r="C138" s="126" t="s">
        <v>280</v>
      </c>
      <c r="E138" s="126" t="s">
        <v>3435</v>
      </c>
      <c r="F138" s="126" t="s">
        <v>3436</v>
      </c>
      <c r="G138" s="126" t="s">
        <v>954</v>
      </c>
      <c r="J138" s="126" t="s">
        <v>2186</v>
      </c>
    </row>
    <row r="139" spans="1:10">
      <c r="A139" s="126">
        <v>138</v>
      </c>
      <c r="B139" s="126" t="s">
        <v>907</v>
      </c>
      <c r="C139" s="126" t="s">
        <v>280</v>
      </c>
      <c r="E139" s="126" t="s">
        <v>3437</v>
      </c>
      <c r="F139" s="126" t="s">
        <v>3438</v>
      </c>
      <c r="G139" s="126" t="s">
        <v>954</v>
      </c>
      <c r="J139" s="126" t="s">
        <v>2186</v>
      </c>
    </row>
    <row r="140" spans="1:10">
      <c r="A140" s="126">
        <v>139</v>
      </c>
      <c r="B140" s="126" t="s">
        <v>907</v>
      </c>
      <c r="C140" s="126" t="s">
        <v>280</v>
      </c>
      <c r="E140" s="126" t="s">
        <v>3439</v>
      </c>
      <c r="F140" s="126" t="s">
        <v>3440</v>
      </c>
      <c r="G140" s="126" t="s">
        <v>954</v>
      </c>
      <c r="J140" s="126" t="s">
        <v>2186</v>
      </c>
    </row>
    <row r="141" spans="1:10">
      <c r="A141" s="126">
        <v>140</v>
      </c>
      <c r="B141" s="126" t="s">
        <v>907</v>
      </c>
      <c r="C141" s="126" t="s">
        <v>280</v>
      </c>
      <c r="E141" s="126" t="s">
        <v>3441</v>
      </c>
      <c r="F141" s="126" t="s">
        <v>3442</v>
      </c>
      <c r="G141" s="126" t="s">
        <v>954</v>
      </c>
      <c r="J141" s="126" t="s">
        <v>2186</v>
      </c>
    </row>
    <row r="142" spans="1:10">
      <c r="A142" s="126">
        <v>141</v>
      </c>
      <c r="B142" s="126" t="s">
        <v>907</v>
      </c>
      <c r="C142" s="126" t="s">
        <v>280</v>
      </c>
      <c r="D142" s="126" t="s">
        <v>1066</v>
      </c>
      <c r="E142" s="126" t="s">
        <v>1067</v>
      </c>
      <c r="F142" s="126" t="s">
        <v>1068</v>
      </c>
      <c r="G142" s="126" t="s">
        <v>995</v>
      </c>
      <c r="H142" s="126" t="s">
        <v>1069</v>
      </c>
      <c r="J142" s="126" t="s">
        <v>2186</v>
      </c>
    </row>
    <row r="143" spans="1:10">
      <c r="A143" s="126">
        <v>142</v>
      </c>
      <c r="B143" s="126" t="s">
        <v>907</v>
      </c>
      <c r="C143" s="126" t="s">
        <v>280</v>
      </c>
      <c r="E143" s="126" t="s">
        <v>3443</v>
      </c>
      <c r="F143" s="126" t="s">
        <v>3444</v>
      </c>
      <c r="G143" s="126" t="s">
        <v>1200</v>
      </c>
      <c r="J143" s="126" t="s">
        <v>2186</v>
      </c>
    </row>
    <row r="144" spans="1:10">
      <c r="A144" s="126">
        <v>143</v>
      </c>
      <c r="B144" s="126" t="s">
        <v>907</v>
      </c>
      <c r="C144" s="126" t="s">
        <v>280</v>
      </c>
      <c r="D144" s="126" t="s">
        <v>1070</v>
      </c>
      <c r="E144" s="126" t="s">
        <v>1071</v>
      </c>
      <c r="F144" s="126" t="s">
        <v>1072</v>
      </c>
      <c r="G144" s="126" t="s">
        <v>1073</v>
      </c>
      <c r="H144" s="126" t="s">
        <v>1074</v>
      </c>
      <c r="J144" s="126" t="s">
        <v>2186</v>
      </c>
    </row>
    <row r="145" spans="1:10">
      <c r="A145" s="126">
        <v>144</v>
      </c>
      <c r="B145" s="126" t="s">
        <v>907</v>
      </c>
      <c r="C145" s="126" t="s">
        <v>280</v>
      </c>
      <c r="D145" s="126" t="s">
        <v>1075</v>
      </c>
      <c r="E145" s="126" t="s">
        <v>1076</v>
      </c>
      <c r="F145" s="126" t="s">
        <v>1077</v>
      </c>
      <c r="G145" s="126" t="s">
        <v>1078</v>
      </c>
      <c r="J145" s="126" t="s">
        <v>2186</v>
      </c>
    </row>
    <row r="146" spans="1:10">
      <c r="A146" s="126">
        <v>145</v>
      </c>
      <c r="B146" s="126" t="s">
        <v>907</v>
      </c>
      <c r="C146" s="126" t="s">
        <v>280</v>
      </c>
      <c r="D146" s="126" t="s">
        <v>1079</v>
      </c>
      <c r="E146" s="126" t="s">
        <v>1080</v>
      </c>
      <c r="F146" s="126" t="s">
        <v>1081</v>
      </c>
      <c r="G146" s="126" t="s">
        <v>1082</v>
      </c>
      <c r="H146" s="126" t="s">
        <v>1083</v>
      </c>
      <c r="J146" s="126" t="s">
        <v>2186</v>
      </c>
    </row>
    <row r="147" spans="1:10">
      <c r="A147" s="126">
        <v>146</v>
      </c>
      <c r="B147" s="126" t="s">
        <v>907</v>
      </c>
      <c r="C147" s="126" t="s">
        <v>280</v>
      </c>
      <c r="D147" s="126" t="s">
        <v>1084</v>
      </c>
      <c r="E147" s="126" t="s">
        <v>1085</v>
      </c>
      <c r="F147" s="126" t="s">
        <v>1086</v>
      </c>
      <c r="G147" s="126" t="s">
        <v>1087</v>
      </c>
      <c r="H147" s="126" t="s">
        <v>1088</v>
      </c>
      <c r="J147" s="126" t="s">
        <v>2186</v>
      </c>
    </row>
    <row r="148" spans="1:10">
      <c r="A148" s="126">
        <v>147</v>
      </c>
      <c r="B148" s="126" t="s">
        <v>907</v>
      </c>
      <c r="C148" s="126" t="s">
        <v>280</v>
      </c>
      <c r="D148" s="126" t="s">
        <v>1089</v>
      </c>
      <c r="E148" s="126" t="s">
        <v>1090</v>
      </c>
      <c r="F148" s="126" t="s">
        <v>1091</v>
      </c>
      <c r="G148" s="126" t="s">
        <v>916</v>
      </c>
      <c r="H148" s="126" t="s">
        <v>1092</v>
      </c>
      <c r="I148" s="126" t="s">
        <v>3445</v>
      </c>
      <c r="J148" s="126" t="s">
        <v>2186</v>
      </c>
    </row>
    <row r="149" spans="1:10">
      <c r="A149" s="126">
        <v>148</v>
      </c>
      <c r="B149" s="126" t="s">
        <v>907</v>
      </c>
      <c r="C149" s="126" t="s">
        <v>280</v>
      </c>
      <c r="D149" s="126" t="s">
        <v>1093</v>
      </c>
      <c r="E149" s="126" t="s">
        <v>1094</v>
      </c>
      <c r="F149" s="126" t="s">
        <v>1095</v>
      </c>
      <c r="G149" s="126" t="s">
        <v>1096</v>
      </c>
      <c r="H149" s="126" t="s">
        <v>1097</v>
      </c>
      <c r="J149" s="126" t="s">
        <v>2186</v>
      </c>
    </row>
    <row r="150" spans="1:10">
      <c r="A150" s="126">
        <v>149</v>
      </c>
      <c r="B150" s="126" t="s">
        <v>907</v>
      </c>
      <c r="C150" s="126" t="s">
        <v>280</v>
      </c>
      <c r="D150" s="126" t="s">
        <v>1098</v>
      </c>
      <c r="E150" s="126" t="s">
        <v>1099</v>
      </c>
      <c r="F150" s="126" t="s">
        <v>1100</v>
      </c>
      <c r="G150" s="126" t="s">
        <v>972</v>
      </c>
      <c r="H150" s="126" t="s">
        <v>1101</v>
      </c>
      <c r="I150" s="126" t="s">
        <v>3446</v>
      </c>
      <c r="J150" s="126" t="s">
        <v>2186</v>
      </c>
    </row>
    <row r="151" spans="1:10">
      <c r="A151" s="126">
        <v>150</v>
      </c>
      <c r="B151" s="126" t="s">
        <v>907</v>
      </c>
      <c r="C151" s="126" t="s">
        <v>280</v>
      </c>
      <c r="D151" s="126" t="s">
        <v>1169</v>
      </c>
      <c r="E151" s="126" t="s">
        <v>3447</v>
      </c>
      <c r="F151" s="126" t="s">
        <v>1170</v>
      </c>
      <c r="G151" s="126" t="s">
        <v>995</v>
      </c>
      <c r="H151" s="126" t="s">
        <v>1171</v>
      </c>
      <c r="J151" s="126" t="s">
        <v>2186</v>
      </c>
    </row>
    <row r="152" spans="1:10">
      <c r="A152" s="126">
        <v>151</v>
      </c>
      <c r="B152" s="126" t="s">
        <v>907</v>
      </c>
      <c r="C152" s="126" t="s">
        <v>280</v>
      </c>
      <c r="E152" s="126" t="s">
        <v>3448</v>
      </c>
      <c r="F152" s="126" t="s">
        <v>3449</v>
      </c>
      <c r="G152" s="126" t="s">
        <v>954</v>
      </c>
      <c r="J152" s="126" t="s">
        <v>2186</v>
      </c>
    </row>
    <row r="153" spans="1:10">
      <c r="A153" s="126">
        <v>152</v>
      </c>
      <c r="B153" s="126" t="s">
        <v>907</v>
      </c>
      <c r="C153" s="126" t="s">
        <v>280</v>
      </c>
      <c r="E153" s="126" t="s">
        <v>3450</v>
      </c>
      <c r="F153" s="126" t="s">
        <v>3451</v>
      </c>
      <c r="G153" s="126" t="s">
        <v>1158</v>
      </c>
      <c r="J153" s="126" t="s">
        <v>2186</v>
      </c>
    </row>
    <row r="154" spans="1:10">
      <c r="A154" s="126">
        <v>153</v>
      </c>
      <c r="B154" s="126" t="s">
        <v>907</v>
      </c>
      <c r="C154" s="126" t="s">
        <v>280</v>
      </c>
      <c r="E154" s="126" t="s">
        <v>3452</v>
      </c>
      <c r="F154" s="126" t="s">
        <v>3453</v>
      </c>
      <c r="G154" s="126" t="s">
        <v>1082</v>
      </c>
      <c r="J154" s="126" t="s">
        <v>2186</v>
      </c>
    </row>
    <row r="155" spans="1:10">
      <c r="A155" s="126">
        <v>154</v>
      </c>
      <c r="B155" s="126" t="s">
        <v>907</v>
      </c>
      <c r="C155" s="126" t="s">
        <v>280</v>
      </c>
      <c r="E155" s="126" t="s">
        <v>3454</v>
      </c>
      <c r="F155" s="126" t="s">
        <v>3455</v>
      </c>
      <c r="G155" s="126" t="s">
        <v>954</v>
      </c>
      <c r="J155" s="126" t="s">
        <v>2186</v>
      </c>
    </row>
    <row r="156" spans="1:10">
      <c r="A156" s="126">
        <v>155</v>
      </c>
      <c r="B156" s="126" t="s">
        <v>907</v>
      </c>
      <c r="C156" s="126" t="s">
        <v>280</v>
      </c>
      <c r="E156" s="126" t="s">
        <v>3456</v>
      </c>
      <c r="F156" s="126" t="s">
        <v>3457</v>
      </c>
      <c r="G156" s="126" t="s">
        <v>1082</v>
      </c>
      <c r="J156" s="126" t="s">
        <v>2186</v>
      </c>
    </row>
    <row r="157" spans="1:10">
      <c r="A157" s="126">
        <v>156</v>
      </c>
      <c r="B157" s="126" t="s">
        <v>907</v>
      </c>
      <c r="C157" s="126" t="s">
        <v>280</v>
      </c>
      <c r="E157" s="126" t="s">
        <v>3458</v>
      </c>
      <c r="F157" s="126" t="s">
        <v>3459</v>
      </c>
      <c r="G157" s="126" t="s">
        <v>1158</v>
      </c>
      <c r="J157" s="126" t="s">
        <v>2186</v>
      </c>
    </row>
    <row r="158" spans="1:10">
      <c r="A158" s="126">
        <v>157</v>
      </c>
      <c r="B158" s="126" t="s">
        <v>907</v>
      </c>
      <c r="C158" s="126" t="s">
        <v>280</v>
      </c>
      <c r="D158" s="126" t="s">
        <v>1102</v>
      </c>
      <c r="E158" s="126" t="s">
        <v>1103</v>
      </c>
      <c r="F158" s="126" t="s">
        <v>1104</v>
      </c>
      <c r="G158" s="126" t="s">
        <v>1105</v>
      </c>
      <c r="H158" s="126" t="s">
        <v>1106</v>
      </c>
      <c r="I158" s="126" t="s">
        <v>3460</v>
      </c>
      <c r="J158" s="126" t="s">
        <v>2186</v>
      </c>
    </row>
    <row r="159" spans="1:10">
      <c r="A159" s="126">
        <v>158</v>
      </c>
      <c r="B159" s="126" t="s">
        <v>907</v>
      </c>
      <c r="C159" s="126" t="s">
        <v>280</v>
      </c>
      <c r="D159" s="126" t="s">
        <v>1107</v>
      </c>
      <c r="E159" s="126" t="s">
        <v>1108</v>
      </c>
      <c r="F159" s="126" t="s">
        <v>1109</v>
      </c>
      <c r="G159" s="126" t="s">
        <v>1110</v>
      </c>
      <c r="H159" s="126" t="s">
        <v>1111</v>
      </c>
      <c r="J159" s="126" t="s">
        <v>2186</v>
      </c>
    </row>
    <row r="160" spans="1:10">
      <c r="A160" s="126">
        <v>159</v>
      </c>
      <c r="B160" s="126" t="s">
        <v>907</v>
      </c>
      <c r="C160" s="126" t="s">
        <v>280</v>
      </c>
      <c r="D160" s="126" t="s">
        <v>1112</v>
      </c>
      <c r="E160" s="126" t="s">
        <v>1113</v>
      </c>
      <c r="F160" s="126" t="s">
        <v>1114</v>
      </c>
      <c r="G160" s="126" t="s">
        <v>1082</v>
      </c>
      <c r="H160" s="126" t="s">
        <v>1115</v>
      </c>
      <c r="J160" s="126" t="s">
        <v>2186</v>
      </c>
    </row>
    <row r="161" spans="1:10">
      <c r="A161" s="126">
        <v>160</v>
      </c>
      <c r="B161" s="126" t="s">
        <v>907</v>
      </c>
      <c r="C161" s="126" t="s">
        <v>280</v>
      </c>
      <c r="D161" s="126" t="s">
        <v>1116</v>
      </c>
      <c r="E161" s="126" t="s">
        <v>1117</v>
      </c>
      <c r="F161" s="126" t="s">
        <v>1118</v>
      </c>
      <c r="G161" s="126" t="s">
        <v>1119</v>
      </c>
      <c r="H161" s="126" t="s">
        <v>1120</v>
      </c>
      <c r="J161" s="126" t="s">
        <v>2186</v>
      </c>
    </row>
    <row r="162" spans="1:10">
      <c r="A162" s="126">
        <v>161</v>
      </c>
      <c r="B162" s="126" t="s">
        <v>907</v>
      </c>
      <c r="C162" s="126" t="s">
        <v>280</v>
      </c>
      <c r="D162" s="126" t="s">
        <v>1121</v>
      </c>
      <c r="E162" s="126" t="s">
        <v>1122</v>
      </c>
      <c r="F162" s="126" t="s">
        <v>1123</v>
      </c>
      <c r="G162" s="126" t="s">
        <v>1282</v>
      </c>
      <c r="H162" s="126" t="s">
        <v>1124</v>
      </c>
      <c r="J162" s="126" t="s">
        <v>2186</v>
      </c>
    </row>
    <row r="163" spans="1:10">
      <c r="A163" s="126">
        <v>162</v>
      </c>
      <c r="B163" s="126" t="s">
        <v>907</v>
      </c>
      <c r="C163" s="126" t="s">
        <v>280</v>
      </c>
      <c r="D163" s="126" t="s">
        <v>1125</v>
      </c>
      <c r="E163" s="126" t="s">
        <v>1126</v>
      </c>
      <c r="F163" s="126" t="s">
        <v>1127</v>
      </c>
      <c r="G163" s="126" t="s">
        <v>1277</v>
      </c>
      <c r="H163" s="126" t="s">
        <v>1128</v>
      </c>
      <c r="J163" s="126" t="s">
        <v>2186</v>
      </c>
    </row>
    <row r="164" spans="1:10">
      <c r="A164" s="126">
        <v>163</v>
      </c>
      <c r="B164" s="126" t="s">
        <v>907</v>
      </c>
      <c r="C164" s="126" t="s">
        <v>280</v>
      </c>
      <c r="D164" s="126" t="s">
        <v>1129</v>
      </c>
      <c r="E164" s="126" t="s">
        <v>1130</v>
      </c>
      <c r="F164" s="126" t="s">
        <v>1131</v>
      </c>
      <c r="G164" s="126" t="s">
        <v>1132</v>
      </c>
      <c r="H164" s="126" t="s">
        <v>1133</v>
      </c>
      <c r="J164" s="126" t="s">
        <v>2186</v>
      </c>
    </row>
    <row r="165" spans="1:10">
      <c r="A165" s="126">
        <v>164</v>
      </c>
      <c r="B165" s="126" t="s">
        <v>907</v>
      </c>
      <c r="C165" s="126" t="s">
        <v>280</v>
      </c>
      <c r="D165" s="126" t="s">
        <v>1134</v>
      </c>
      <c r="E165" s="126" t="s">
        <v>1135</v>
      </c>
      <c r="F165" s="126" t="s">
        <v>1136</v>
      </c>
      <c r="G165" s="126" t="s">
        <v>1137</v>
      </c>
      <c r="H165" s="126" t="s">
        <v>1138</v>
      </c>
      <c r="I165" s="126" t="s">
        <v>1139</v>
      </c>
      <c r="J165" s="126" t="s">
        <v>2186</v>
      </c>
    </row>
    <row r="166" spans="1:10">
      <c r="A166" s="126">
        <v>165</v>
      </c>
      <c r="B166" s="126" t="s">
        <v>907</v>
      </c>
      <c r="C166" s="126" t="s">
        <v>280</v>
      </c>
      <c r="D166" s="126" t="s">
        <v>1140</v>
      </c>
      <c r="E166" s="126" t="s">
        <v>1141</v>
      </c>
      <c r="F166" s="126" t="s">
        <v>1142</v>
      </c>
      <c r="G166" s="126" t="s">
        <v>995</v>
      </c>
      <c r="H166" s="126" t="s">
        <v>1143</v>
      </c>
      <c r="I166" s="126" t="s">
        <v>3461</v>
      </c>
      <c r="J166" s="126" t="s">
        <v>2186</v>
      </c>
    </row>
    <row r="167" spans="1:10">
      <c r="A167" s="126">
        <v>166</v>
      </c>
      <c r="B167" s="126" t="s">
        <v>907</v>
      </c>
      <c r="C167" s="126" t="s">
        <v>280</v>
      </c>
      <c r="D167" s="126" t="s">
        <v>1144</v>
      </c>
      <c r="E167" s="126" t="s">
        <v>3462</v>
      </c>
      <c r="F167" s="126" t="s">
        <v>1145</v>
      </c>
      <c r="G167" s="126" t="s">
        <v>1119</v>
      </c>
      <c r="H167" s="126" t="s">
        <v>1146</v>
      </c>
      <c r="J167" s="126" t="s">
        <v>2186</v>
      </c>
    </row>
    <row r="168" spans="1:10">
      <c r="A168" s="126">
        <v>167</v>
      </c>
      <c r="B168" s="126" t="s">
        <v>907</v>
      </c>
      <c r="C168" s="126" t="s">
        <v>280</v>
      </c>
      <c r="D168" s="126" t="s">
        <v>1147</v>
      </c>
      <c r="E168" s="126" t="s">
        <v>1148</v>
      </c>
      <c r="F168" s="126" t="s">
        <v>1149</v>
      </c>
      <c r="G168" s="126" t="s">
        <v>1105</v>
      </c>
      <c r="H168" s="126" t="s">
        <v>1150</v>
      </c>
      <c r="I168" s="126" t="s">
        <v>3463</v>
      </c>
      <c r="J168" s="126" t="s">
        <v>2186</v>
      </c>
    </row>
    <row r="169" spans="1:10">
      <c r="A169" s="126">
        <v>168</v>
      </c>
      <c r="B169" s="126" t="s">
        <v>907</v>
      </c>
      <c r="C169" s="126" t="s">
        <v>280</v>
      </c>
      <c r="D169" s="126" t="s">
        <v>1151</v>
      </c>
      <c r="E169" s="126" t="s">
        <v>1152</v>
      </c>
      <c r="F169" s="126" t="s">
        <v>1153</v>
      </c>
      <c r="G169" s="126" t="s">
        <v>1119</v>
      </c>
      <c r="H169" s="126" t="s">
        <v>1154</v>
      </c>
      <c r="I169" s="126" t="s">
        <v>3464</v>
      </c>
      <c r="J169" s="126" t="s">
        <v>2186</v>
      </c>
    </row>
    <row r="170" spans="1:10">
      <c r="A170" s="126">
        <v>169</v>
      </c>
      <c r="B170" s="126" t="s">
        <v>907</v>
      </c>
      <c r="C170" s="126" t="s">
        <v>280</v>
      </c>
      <c r="D170" s="126" t="s">
        <v>1155</v>
      </c>
      <c r="E170" s="126" t="s">
        <v>1156</v>
      </c>
      <c r="F170" s="126" t="s">
        <v>1157</v>
      </c>
      <c r="G170" s="126" t="s">
        <v>1158</v>
      </c>
      <c r="H170" s="126" t="s">
        <v>1159</v>
      </c>
      <c r="J170" s="126" t="s">
        <v>2186</v>
      </c>
    </row>
    <row r="171" spans="1:10">
      <c r="A171" s="126">
        <v>170</v>
      </c>
      <c r="B171" s="126" t="s">
        <v>907</v>
      </c>
      <c r="C171" s="126" t="s">
        <v>280</v>
      </c>
      <c r="D171" s="126" t="s">
        <v>1160</v>
      </c>
      <c r="E171" s="126" t="s">
        <v>1161</v>
      </c>
      <c r="F171" s="126" t="s">
        <v>1162</v>
      </c>
      <c r="G171" s="126" t="s">
        <v>1163</v>
      </c>
      <c r="H171" s="126" t="s">
        <v>1164</v>
      </c>
      <c r="J171" s="126" t="s">
        <v>2186</v>
      </c>
    </row>
    <row r="172" spans="1:10">
      <c r="A172" s="126">
        <v>171</v>
      </c>
      <c r="B172" s="126" t="s">
        <v>907</v>
      </c>
      <c r="C172" s="126" t="s">
        <v>280</v>
      </c>
      <c r="D172" s="126" t="s">
        <v>1165</v>
      </c>
      <c r="E172" s="126" t="s">
        <v>1166</v>
      </c>
      <c r="F172" s="126" t="s">
        <v>1167</v>
      </c>
      <c r="G172" s="126" t="s">
        <v>1119</v>
      </c>
      <c r="H172" s="126" t="s">
        <v>1168</v>
      </c>
      <c r="I172" s="126" t="s">
        <v>3465</v>
      </c>
      <c r="J172" s="126" t="s">
        <v>2186</v>
      </c>
    </row>
    <row r="173" spans="1:10">
      <c r="A173" s="126">
        <v>172</v>
      </c>
      <c r="B173" s="126" t="s">
        <v>907</v>
      </c>
      <c r="C173" s="126" t="s">
        <v>280</v>
      </c>
      <c r="D173" s="126" t="s">
        <v>1172</v>
      </c>
      <c r="E173" s="126" t="s">
        <v>1173</v>
      </c>
      <c r="F173" s="126" t="s">
        <v>1174</v>
      </c>
      <c r="G173" s="126" t="s">
        <v>921</v>
      </c>
      <c r="H173" s="126" t="s">
        <v>1175</v>
      </c>
      <c r="J173" s="126" t="s">
        <v>2186</v>
      </c>
    </row>
    <row r="174" spans="1:10">
      <c r="A174" s="126">
        <v>173</v>
      </c>
      <c r="B174" s="126" t="s">
        <v>907</v>
      </c>
      <c r="C174" s="126" t="s">
        <v>280</v>
      </c>
      <c r="D174" s="126" t="s">
        <v>3466</v>
      </c>
      <c r="E174" s="126" t="s">
        <v>3467</v>
      </c>
      <c r="F174" s="126" t="s">
        <v>3468</v>
      </c>
      <c r="G174" s="126" t="s">
        <v>1119</v>
      </c>
      <c r="H174" s="126" t="s">
        <v>3469</v>
      </c>
      <c r="J174" s="126" t="s">
        <v>2186</v>
      </c>
    </row>
    <row r="175" spans="1:10">
      <c r="A175" s="126">
        <v>174</v>
      </c>
      <c r="B175" s="126" t="s">
        <v>907</v>
      </c>
      <c r="C175" s="126" t="s">
        <v>280</v>
      </c>
      <c r="D175" s="126" t="s">
        <v>1176</v>
      </c>
      <c r="E175" s="126" t="s">
        <v>1177</v>
      </c>
      <c r="F175" s="126" t="s">
        <v>1178</v>
      </c>
      <c r="G175" s="126" t="s">
        <v>1179</v>
      </c>
      <c r="H175" s="126" t="s">
        <v>1180</v>
      </c>
      <c r="J175" s="126" t="s">
        <v>2186</v>
      </c>
    </row>
    <row r="176" spans="1:10">
      <c r="A176" s="126">
        <v>175</v>
      </c>
      <c r="B176" s="126" t="s">
        <v>907</v>
      </c>
      <c r="C176" s="126" t="s">
        <v>280</v>
      </c>
      <c r="D176" s="126" t="s">
        <v>1181</v>
      </c>
      <c r="E176" s="126" t="s">
        <v>1182</v>
      </c>
      <c r="F176" s="126" t="s">
        <v>1183</v>
      </c>
      <c r="G176" s="126" t="s">
        <v>995</v>
      </c>
      <c r="H176" s="126" t="s">
        <v>1184</v>
      </c>
      <c r="J176" s="126" t="s">
        <v>2186</v>
      </c>
    </row>
    <row r="177" spans="1:10">
      <c r="A177" s="126">
        <v>176</v>
      </c>
      <c r="B177" s="126" t="s">
        <v>907</v>
      </c>
      <c r="C177" s="126" t="s">
        <v>280</v>
      </c>
      <c r="D177" s="126" t="s">
        <v>1185</v>
      </c>
      <c r="E177" s="126" t="s">
        <v>1186</v>
      </c>
      <c r="F177" s="126" t="s">
        <v>1187</v>
      </c>
      <c r="G177" s="126" t="s">
        <v>1163</v>
      </c>
      <c r="H177" s="126" t="s">
        <v>1188</v>
      </c>
      <c r="J177" s="126" t="s">
        <v>2186</v>
      </c>
    </row>
    <row r="178" spans="1:10">
      <c r="A178" s="126">
        <v>177</v>
      </c>
      <c r="B178" s="126" t="s">
        <v>907</v>
      </c>
      <c r="C178" s="126" t="s">
        <v>280</v>
      </c>
      <c r="D178" s="126" t="s">
        <v>1189</v>
      </c>
      <c r="E178" s="126" t="s">
        <v>1190</v>
      </c>
      <c r="F178" s="126" t="s">
        <v>1191</v>
      </c>
      <c r="G178" s="126" t="s">
        <v>1179</v>
      </c>
      <c r="H178" s="126" t="s">
        <v>1192</v>
      </c>
      <c r="J178" s="126" t="s">
        <v>2186</v>
      </c>
    </row>
    <row r="179" spans="1:10">
      <c r="A179" s="126">
        <v>178</v>
      </c>
      <c r="B179" s="126" t="s">
        <v>907</v>
      </c>
      <c r="C179" s="126" t="s">
        <v>280</v>
      </c>
      <c r="D179" s="126" t="s">
        <v>1193</v>
      </c>
      <c r="E179" s="126" t="s">
        <v>1194</v>
      </c>
      <c r="F179" s="126" t="s">
        <v>1195</v>
      </c>
      <c r="G179" s="126" t="s">
        <v>1163</v>
      </c>
      <c r="H179" s="126" t="s">
        <v>1196</v>
      </c>
      <c r="I179" s="126" t="s">
        <v>3470</v>
      </c>
      <c r="J179" s="126" t="s">
        <v>2186</v>
      </c>
    </row>
    <row r="180" spans="1:10">
      <c r="A180" s="126">
        <v>179</v>
      </c>
      <c r="B180" s="126" t="s">
        <v>907</v>
      </c>
      <c r="C180" s="126" t="s">
        <v>280</v>
      </c>
      <c r="D180" s="126" t="s">
        <v>1197</v>
      </c>
      <c r="E180" s="126" t="s">
        <v>1198</v>
      </c>
      <c r="F180" s="126" t="s">
        <v>1199</v>
      </c>
      <c r="G180" s="126" t="s">
        <v>1200</v>
      </c>
      <c r="H180" s="126" t="s">
        <v>1201</v>
      </c>
      <c r="J180" s="126" t="s">
        <v>2186</v>
      </c>
    </row>
    <row r="181" spans="1:10">
      <c r="A181" s="126">
        <v>180</v>
      </c>
      <c r="B181" s="126" t="s">
        <v>907</v>
      </c>
      <c r="C181" s="126" t="s">
        <v>280</v>
      </c>
      <c r="D181" s="126" t="s">
        <v>1202</v>
      </c>
      <c r="E181" s="126" t="s">
        <v>1203</v>
      </c>
      <c r="F181" s="126" t="s">
        <v>1204</v>
      </c>
      <c r="G181" s="126" t="s">
        <v>1119</v>
      </c>
      <c r="H181" s="126" t="s">
        <v>1205</v>
      </c>
      <c r="J181" s="126" t="s">
        <v>2186</v>
      </c>
    </row>
    <row r="182" spans="1:10">
      <c r="A182" s="126">
        <v>181</v>
      </c>
      <c r="B182" s="126" t="s">
        <v>907</v>
      </c>
      <c r="C182" s="126" t="s">
        <v>280</v>
      </c>
      <c r="D182" s="126" t="s">
        <v>1206</v>
      </c>
      <c r="E182" s="126" t="s">
        <v>1207</v>
      </c>
      <c r="F182" s="126" t="s">
        <v>1208</v>
      </c>
      <c r="G182" s="126" t="s">
        <v>1179</v>
      </c>
      <c r="I182" s="126" t="s">
        <v>1209</v>
      </c>
      <c r="J182" s="126" t="s">
        <v>2186</v>
      </c>
    </row>
    <row r="183" spans="1:10">
      <c r="A183" s="126">
        <v>182</v>
      </c>
      <c r="B183" s="126" t="s">
        <v>907</v>
      </c>
      <c r="C183" s="126" t="s">
        <v>280</v>
      </c>
      <c r="D183" s="126" t="s">
        <v>1210</v>
      </c>
      <c r="E183" s="126" t="s">
        <v>1211</v>
      </c>
      <c r="F183" s="126" t="s">
        <v>1212</v>
      </c>
      <c r="G183" s="126" t="s">
        <v>1119</v>
      </c>
      <c r="H183" s="126" t="s">
        <v>1213</v>
      </c>
      <c r="I183" s="126" t="s">
        <v>3471</v>
      </c>
      <c r="J183" s="126" t="s">
        <v>2186</v>
      </c>
    </row>
    <row r="184" spans="1:10">
      <c r="A184" s="126">
        <v>183</v>
      </c>
      <c r="B184" s="126" t="s">
        <v>907</v>
      </c>
      <c r="C184" s="126" t="s">
        <v>280</v>
      </c>
      <c r="D184" s="126" t="s">
        <v>1214</v>
      </c>
      <c r="E184" s="126" t="s">
        <v>1215</v>
      </c>
      <c r="F184" s="126" t="s">
        <v>1216</v>
      </c>
      <c r="G184" s="126" t="s">
        <v>1105</v>
      </c>
      <c r="H184" s="126" t="s">
        <v>1217</v>
      </c>
      <c r="I184" s="126" t="s">
        <v>3472</v>
      </c>
      <c r="J184" s="126" t="s">
        <v>2186</v>
      </c>
    </row>
    <row r="185" spans="1:10">
      <c r="A185" s="126">
        <v>184</v>
      </c>
      <c r="B185" s="126" t="s">
        <v>907</v>
      </c>
      <c r="C185" s="126" t="s">
        <v>280</v>
      </c>
      <c r="D185" s="126" t="s">
        <v>1218</v>
      </c>
      <c r="E185" s="126" t="s">
        <v>1219</v>
      </c>
      <c r="F185" s="126" t="s">
        <v>1220</v>
      </c>
      <c r="G185" s="126" t="s">
        <v>1119</v>
      </c>
      <c r="H185" s="126" t="s">
        <v>1221</v>
      </c>
      <c r="I185" s="126" t="s">
        <v>3473</v>
      </c>
      <c r="J185" s="126" t="s">
        <v>2186</v>
      </c>
    </row>
    <row r="186" spans="1:10">
      <c r="A186" s="126">
        <v>185</v>
      </c>
      <c r="B186" s="126" t="s">
        <v>907</v>
      </c>
      <c r="C186" s="126" t="s">
        <v>280</v>
      </c>
      <c r="D186" s="126" t="s">
        <v>1222</v>
      </c>
      <c r="E186" s="126" t="s">
        <v>1223</v>
      </c>
      <c r="F186" s="126" t="s">
        <v>1224</v>
      </c>
      <c r="G186" s="126" t="s">
        <v>1119</v>
      </c>
      <c r="H186" s="126" t="s">
        <v>1225</v>
      </c>
      <c r="J186" s="126" t="s">
        <v>2186</v>
      </c>
    </row>
    <row r="187" spans="1:10">
      <c r="A187" s="126">
        <v>186</v>
      </c>
      <c r="B187" s="126" t="s">
        <v>907</v>
      </c>
      <c r="C187" s="126" t="s">
        <v>280</v>
      </c>
      <c r="D187" s="126" t="s">
        <v>1226</v>
      </c>
      <c r="E187" s="126" t="s">
        <v>1227</v>
      </c>
      <c r="F187" s="126" t="s">
        <v>1228</v>
      </c>
      <c r="G187" s="126" t="s">
        <v>1119</v>
      </c>
      <c r="H187" s="126" t="s">
        <v>1229</v>
      </c>
      <c r="J187" s="126" t="s">
        <v>2186</v>
      </c>
    </row>
    <row r="188" spans="1:10">
      <c r="A188" s="126">
        <v>187</v>
      </c>
      <c r="B188" s="126" t="s">
        <v>907</v>
      </c>
      <c r="C188" s="126" t="s">
        <v>280</v>
      </c>
      <c r="D188" s="126" t="s">
        <v>1230</v>
      </c>
      <c r="E188" s="126" t="s">
        <v>1231</v>
      </c>
      <c r="F188" s="126" t="s">
        <v>1232</v>
      </c>
      <c r="G188" s="126" t="s">
        <v>954</v>
      </c>
      <c r="H188" s="126" t="s">
        <v>1233</v>
      </c>
      <c r="I188" s="126" t="s">
        <v>3474</v>
      </c>
      <c r="J188" s="126" t="s">
        <v>2186</v>
      </c>
    </row>
    <row r="189" spans="1:10">
      <c r="A189" s="126">
        <v>188</v>
      </c>
      <c r="B189" s="126" t="s">
        <v>907</v>
      </c>
      <c r="C189" s="126" t="s">
        <v>280</v>
      </c>
      <c r="D189" s="126" t="s">
        <v>1234</v>
      </c>
      <c r="E189" s="126" t="s">
        <v>1235</v>
      </c>
      <c r="F189" s="126" t="s">
        <v>1236</v>
      </c>
      <c r="G189" s="126" t="s">
        <v>954</v>
      </c>
      <c r="H189" s="126" t="s">
        <v>1237</v>
      </c>
      <c r="I189" s="126" t="s">
        <v>3475</v>
      </c>
      <c r="J189" s="126" t="s">
        <v>2186</v>
      </c>
    </row>
    <row r="190" spans="1:10">
      <c r="A190" s="126">
        <v>189</v>
      </c>
      <c r="B190" s="126" t="s">
        <v>907</v>
      </c>
      <c r="C190" s="126" t="s">
        <v>280</v>
      </c>
      <c r="D190" s="126" t="s">
        <v>1238</v>
      </c>
      <c r="E190" s="126" t="s">
        <v>1239</v>
      </c>
      <c r="F190" s="126" t="s">
        <v>1240</v>
      </c>
      <c r="G190" s="126" t="s">
        <v>954</v>
      </c>
      <c r="J190" s="126" t="s">
        <v>2186</v>
      </c>
    </row>
    <row r="191" spans="1:10">
      <c r="A191" s="126">
        <v>190</v>
      </c>
      <c r="B191" s="126" t="s">
        <v>907</v>
      </c>
      <c r="C191" s="126" t="s">
        <v>280</v>
      </c>
      <c r="D191" s="126" t="s">
        <v>1241</v>
      </c>
      <c r="E191" s="126" t="s">
        <v>1242</v>
      </c>
      <c r="F191" s="126" t="s">
        <v>1243</v>
      </c>
      <c r="G191" s="126" t="s">
        <v>1200</v>
      </c>
      <c r="J191" s="126" t="s">
        <v>2186</v>
      </c>
    </row>
    <row r="192" spans="1:10">
      <c r="A192" s="126">
        <v>191</v>
      </c>
      <c r="B192" s="126" t="s">
        <v>907</v>
      </c>
      <c r="C192" s="126" t="s">
        <v>280</v>
      </c>
      <c r="D192" s="126" t="s">
        <v>1244</v>
      </c>
      <c r="E192" s="126" t="s">
        <v>1245</v>
      </c>
      <c r="F192" s="126" t="s">
        <v>1246</v>
      </c>
      <c r="G192" s="126" t="s">
        <v>921</v>
      </c>
      <c r="H192" s="126" t="s">
        <v>1247</v>
      </c>
      <c r="J192" s="126" t="s">
        <v>2186</v>
      </c>
    </row>
    <row r="193" spans="1:10">
      <c r="A193" s="126">
        <v>192</v>
      </c>
      <c r="B193" s="126" t="s">
        <v>907</v>
      </c>
      <c r="C193" s="126" t="s">
        <v>280</v>
      </c>
      <c r="D193" s="126" t="s">
        <v>1248</v>
      </c>
      <c r="E193" s="126" t="s">
        <v>1249</v>
      </c>
      <c r="F193" s="126" t="s">
        <v>1250</v>
      </c>
      <c r="G193" s="126" t="s">
        <v>1082</v>
      </c>
      <c r="H193" s="126" t="s">
        <v>1251</v>
      </c>
      <c r="I193" s="126" t="s">
        <v>3476</v>
      </c>
      <c r="J193" s="126" t="s">
        <v>2186</v>
      </c>
    </row>
    <row r="194" spans="1:10">
      <c r="A194" s="126">
        <v>193</v>
      </c>
      <c r="B194" s="126" t="s">
        <v>907</v>
      </c>
      <c r="C194" s="126" t="s">
        <v>280</v>
      </c>
      <c r="D194" s="126" t="s">
        <v>1252</v>
      </c>
      <c r="E194" s="126" t="s">
        <v>1253</v>
      </c>
      <c r="F194" s="126" t="s">
        <v>1254</v>
      </c>
      <c r="G194" s="126" t="s">
        <v>1119</v>
      </c>
      <c r="I194" s="126" t="s">
        <v>3477</v>
      </c>
      <c r="J194" s="126" t="s">
        <v>2186</v>
      </c>
    </row>
    <row r="195" spans="1:10">
      <c r="A195" s="126">
        <v>194</v>
      </c>
      <c r="B195" s="126" t="s">
        <v>907</v>
      </c>
      <c r="C195" s="126" t="s">
        <v>280</v>
      </c>
      <c r="D195" s="126" t="s">
        <v>1336</v>
      </c>
      <c r="E195" s="126" t="s">
        <v>3478</v>
      </c>
      <c r="F195" s="126" t="s">
        <v>1337</v>
      </c>
      <c r="G195" s="126" t="s">
        <v>1282</v>
      </c>
      <c r="H195" s="126" t="s">
        <v>1338</v>
      </c>
      <c r="J195" s="126" t="s">
        <v>2186</v>
      </c>
    </row>
    <row r="196" spans="1:10">
      <c r="A196" s="126">
        <v>195</v>
      </c>
      <c r="B196" s="126" t="s">
        <v>907</v>
      </c>
      <c r="C196" s="126" t="s">
        <v>280</v>
      </c>
      <c r="D196" s="126" t="s">
        <v>1255</v>
      </c>
      <c r="E196" s="126" t="s">
        <v>1256</v>
      </c>
      <c r="F196" s="126" t="s">
        <v>1257</v>
      </c>
      <c r="G196" s="126" t="s">
        <v>921</v>
      </c>
      <c r="H196" s="126" t="s">
        <v>1258</v>
      </c>
      <c r="J196" s="126" t="s">
        <v>2186</v>
      </c>
    </row>
    <row r="197" spans="1:10">
      <c r="A197" s="126">
        <v>196</v>
      </c>
      <c r="B197" s="126" t="s">
        <v>907</v>
      </c>
      <c r="C197" s="126" t="s">
        <v>280</v>
      </c>
      <c r="D197" s="126" t="s">
        <v>1259</v>
      </c>
      <c r="E197" s="126" t="s">
        <v>1260</v>
      </c>
      <c r="F197" s="126" t="s">
        <v>1261</v>
      </c>
      <c r="G197" s="126" t="s">
        <v>921</v>
      </c>
      <c r="H197" s="126" t="s">
        <v>1262</v>
      </c>
      <c r="J197" s="126" t="s">
        <v>2186</v>
      </c>
    </row>
    <row r="198" spans="1:10">
      <c r="A198" s="126">
        <v>197</v>
      </c>
      <c r="B198" s="126" t="s">
        <v>907</v>
      </c>
      <c r="C198" s="126" t="s">
        <v>280</v>
      </c>
      <c r="D198" s="126" t="s">
        <v>1263</v>
      </c>
      <c r="E198" s="126" t="s">
        <v>1264</v>
      </c>
      <c r="F198" s="126" t="s">
        <v>1265</v>
      </c>
      <c r="G198" s="126" t="s">
        <v>1200</v>
      </c>
      <c r="H198" s="126" t="s">
        <v>1266</v>
      </c>
      <c r="J198" s="126" t="s">
        <v>2186</v>
      </c>
    </row>
    <row r="199" spans="1:10">
      <c r="A199" s="126">
        <v>198</v>
      </c>
      <c r="B199" s="126" t="s">
        <v>907</v>
      </c>
      <c r="C199" s="126" t="s">
        <v>280</v>
      </c>
      <c r="D199" s="126" t="s">
        <v>1267</v>
      </c>
      <c r="E199" s="126" t="s">
        <v>1268</v>
      </c>
      <c r="F199" s="126" t="s">
        <v>1269</v>
      </c>
      <c r="G199" s="126" t="s">
        <v>1200</v>
      </c>
      <c r="I199" s="126" t="s">
        <v>3479</v>
      </c>
      <c r="J199" s="126" t="s">
        <v>2186</v>
      </c>
    </row>
    <row r="200" spans="1:10">
      <c r="A200" s="126">
        <v>199</v>
      </c>
      <c r="B200" s="126" t="s">
        <v>907</v>
      </c>
      <c r="C200" s="126" t="s">
        <v>280</v>
      </c>
      <c r="D200" s="126" t="s">
        <v>1270</v>
      </c>
      <c r="E200" s="126" t="s">
        <v>1271</v>
      </c>
      <c r="F200" s="126" t="s">
        <v>1272</v>
      </c>
      <c r="G200" s="126" t="s">
        <v>1273</v>
      </c>
      <c r="J200" s="126" t="s">
        <v>2186</v>
      </c>
    </row>
    <row r="201" spans="1:10">
      <c r="A201" s="126">
        <v>200</v>
      </c>
      <c r="B201" s="126" t="s">
        <v>907</v>
      </c>
      <c r="C201" s="126" t="s">
        <v>280</v>
      </c>
      <c r="D201" s="126" t="s">
        <v>1274</v>
      </c>
      <c r="E201" s="126" t="s">
        <v>1275</v>
      </c>
      <c r="F201" s="126" t="s">
        <v>1276</v>
      </c>
      <c r="G201" s="126" t="s">
        <v>1277</v>
      </c>
      <c r="H201" s="126" t="s">
        <v>1278</v>
      </c>
      <c r="J201" s="126" t="s">
        <v>2186</v>
      </c>
    </row>
    <row r="202" spans="1:10">
      <c r="A202" s="126">
        <v>201</v>
      </c>
      <c r="B202" s="126" t="s">
        <v>907</v>
      </c>
      <c r="C202" s="126" t="s">
        <v>280</v>
      </c>
      <c r="D202" s="126" t="s">
        <v>1279</v>
      </c>
      <c r="E202" s="126" t="s">
        <v>1280</v>
      </c>
      <c r="F202" s="126" t="s">
        <v>1281</v>
      </c>
      <c r="G202" s="126" t="s">
        <v>1282</v>
      </c>
      <c r="H202" s="126" t="s">
        <v>1283</v>
      </c>
      <c r="J202" s="126" t="s">
        <v>2186</v>
      </c>
    </row>
    <row r="203" spans="1:10">
      <c r="A203" s="126">
        <v>202</v>
      </c>
      <c r="B203" s="126" t="s">
        <v>907</v>
      </c>
      <c r="C203" s="126" t="s">
        <v>280</v>
      </c>
      <c r="D203" s="126" t="s">
        <v>1284</v>
      </c>
      <c r="E203" s="126" t="s">
        <v>1285</v>
      </c>
      <c r="F203" s="126" t="s">
        <v>1286</v>
      </c>
      <c r="G203" s="126" t="s">
        <v>1282</v>
      </c>
      <c r="H203" s="126" t="s">
        <v>1287</v>
      </c>
      <c r="J203" s="126" t="s">
        <v>2186</v>
      </c>
    </row>
    <row r="204" spans="1:10">
      <c r="A204" s="126">
        <v>203</v>
      </c>
      <c r="B204" s="126" t="s">
        <v>907</v>
      </c>
      <c r="C204" s="126" t="s">
        <v>280</v>
      </c>
      <c r="D204" s="126" t="s">
        <v>1288</v>
      </c>
      <c r="E204" s="126" t="s">
        <v>1289</v>
      </c>
      <c r="F204" s="126" t="s">
        <v>1290</v>
      </c>
      <c r="G204" s="126" t="s">
        <v>1200</v>
      </c>
      <c r="H204" s="126" t="s">
        <v>1291</v>
      </c>
      <c r="J204" s="126" t="s">
        <v>2186</v>
      </c>
    </row>
    <row r="205" spans="1:10">
      <c r="A205" s="126">
        <v>204</v>
      </c>
      <c r="B205" s="126" t="s">
        <v>907</v>
      </c>
      <c r="C205" s="126" t="s">
        <v>280</v>
      </c>
      <c r="D205" s="126" t="s">
        <v>1292</v>
      </c>
      <c r="E205" s="126" t="s">
        <v>1293</v>
      </c>
      <c r="F205" s="126" t="s">
        <v>1294</v>
      </c>
      <c r="G205" s="126" t="s">
        <v>1119</v>
      </c>
      <c r="H205" s="126" t="s">
        <v>1295</v>
      </c>
      <c r="J205" s="126" t="s">
        <v>2186</v>
      </c>
    </row>
    <row r="206" spans="1:10">
      <c r="A206" s="126">
        <v>205</v>
      </c>
      <c r="B206" s="126" t="s">
        <v>907</v>
      </c>
      <c r="C206" s="126" t="s">
        <v>280</v>
      </c>
      <c r="D206" s="126" t="s">
        <v>1296</v>
      </c>
      <c r="E206" s="126" t="s">
        <v>1297</v>
      </c>
      <c r="F206" s="126" t="s">
        <v>1298</v>
      </c>
      <c r="G206" s="126" t="s">
        <v>916</v>
      </c>
      <c r="H206" s="126" t="s">
        <v>1299</v>
      </c>
      <c r="I206" s="126" t="s">
        <v>3480</v>
      </c>
      <c r="J206" s="126" t="s">
        <v>2186</v>
      </c>
    </row>
    <row r="207" spans="1:10">
      <c r="A207" s="126">
        <v>206</v>
      </c>
      <c r="B207" s="126" t="s">
        <v>907</v>
      </c>
      <c r="C207" s="126" t="s">
        <v>280</v>
      </c>
      <c r="D207" s="126" t="s">
        <v>1300</v>
      </c>
      <c r="E207" s="126" t="s">
        <v>1301</v>
      </c>
      <c r="F207" s="126" t="s">
        <v>1302</v>
      </c>
      <c r="G207" s="126" t="s">
        <v>916</v>
      </c>
      <c r="H207" s="126" t="s">
        <v>1303</v>
      </c>
      <c r="I207" s="126" t="s">
        <v>3481</v>
      </c>
      <c r="J207" s="126" t="s">
        <v>2186</v>
      </c>
    </row>
    <row r="208" spans="1:10">
      <c r="A208" s="126">
        <v>207</v>
      </c>
      <c r="B208" s="126" t="s">
        <v>907</v>
      </c>
      <c r="C208" s="126" t="s">
        <v>280</v>
      </c>
      <c r="D208" s="126" t="s">
        <v>1304</v>
      </c>
      <c r="E208" s="126" t="s">
        <v>1305</v>
      </c>
      <c r="F208" s="126" t="s">
        <v>1306</v>
      </c>
      <c r="G208" s="126" t="s">
        <v>916</v>
      </c>
      <c r="H208" s="126" t="s">
        <v>1307</v>
      </c>
      <c r="J208" s="126" t="s">
        <v>2186</v>
      </c>
    </row>
    <row r="209" spans="1:10">
      <c r="A209" s="126">
        <v>208</v>
      </c>
      <c r="B209" s="126" t="s">
        <v>907</v>
      </c>
      <c r="C209" s="126" t="s">
        <v>280</v>
      </c>
      <c r="D209" s="126" t="s">
        <v>1308</v>
      </c>
      <c r="E209" s="126" t="s">
        <v>1309</v>
      </c>
      <c r="F209" s="126" t="s">
        <v>1310</v>
      </c>
      <c r="G209" s="126" t="s">
        <v>954</v>
      </c>
      <c r="H209" s="126" t="s">
        <v>1311</v>
      </c>
      <c r="I209" s="126" t="s">
        <v>1312</v>
      </c>
      <c r="J209" s="126" t="s">
        <v>2186</v>
      </c>
    </row>
    <row r="210" spans="1:10">
      <c r="A210" s="126">
        <v>209</v>
      </c>
      <c r="B210" s="126" t="s">
        <v>907</v>
      </c>
      <c r="C210" s="126" t="s">
        <v>280</v>
      </c>
      <c r="D210" s="126" t="s">
        <v>1313</v>
      </c>
      <c r="E210" s="126" t="s">
        <v>1314</v>
      </c>
      <c r="F210" s="126" t="s">
        <v>1315</v>
      </c>
      <c r="G210" s="126" t="s">
        <v>1132</v>
      </c>
      <c r="I210" s="126" t="s">
        <v>1316</v>
      </c>
      <c r="J210" s="126" t="s">
        <v>2186</v>
      </c>
    </row>
    <row r="211" spans="1:10">
      <c r="A211" s="126">
        <v>210</v>
      </c>
      <c r="B211" s="126" t="s">
        <v>907</v>
      </c>
      <c r="C211" s="126" t="s">
        <v>280</v>
      </c>
      <c r="D211" s="126" t="s">
        <v>1317</v>
      </c>
      <c r="E211" s="126" t="s">
        <v>1318</v>
      </c>
      <c r="F211" s="126" t="s">
        <v>1319</v>
      </c>
      <c r="G211" s="126" t="s">
        <v>1119</v>
      </c>
      <c r="H211" s="126" t="s">
        <v>1320</v>
      </c>
      <c r="J211" s="126" t="s">
        <v>2186</v>
      </c>
    </row>
    <row r="212" spans="1:10">
      <c r="A212" s="126">
        <v>211</v>
      </c>
      <c r="B212" s="126" t="s">
        <v>907</v>
      </c>
      <c r="C212" s="126" t="s">
        <v>280</v>
      </c>
      <c r="D212" s="126" t="s">
        <v>1321</v>
      </c>
      <c r="E212" s="126" t="s">
        <v>1322</v>
      </c>
      <c r="F212" s="126" t="s">
        <v>1323</v>
      </c>
      <c r="G212" s="126" t="s">
        <v>972</v>
      </c>
      <c r="H212" s="126" t="s">
        <v>1324</v>
      </c>
      <c r="J212" s="126" t="s">
        <v>2186</v>
      </c>
    </row>
    <row r="213" spans="1:10">
      <c r="A213" s="126">
        <v>212</v>
      </c>
      <c r="B213" s="126" t="s">
        <v>907</v>
      </c>
      <c r="C213" s="126" t="s">
        <v>280</v>
      </c>
      <c r="D213" s="126" t="s">
        <v>1325</v>
      </c>
      <c r="E213" s="126" t="s">
        <v>1326</v>
      </c>
      <c r="F213" s="126" t="s">
        <v>1327</v>
      </c>
      <c r="G213" s="126" t="s">
        <v>1328</v>
      </c>
      <c r="H213" s="126" t="s">
        <v>1329</v>
      </c>
      <c r="J213" s="126" t="s">
        <v>2186</v>
      </c>
    </row>
    <row r="214" spans="1:10">
      <c r="A214" s="126">
        <v>213</v>
      </c>
      <c r="B214" s="126" t="s">
        <v>907</v>
      </c>
      <c r="C214" s="126" t="s">
        <v>280</v>
      </c>
      <c r="D214" s="126" t="s">
        <v>3482</v>
      </c>
      <c r="E214" s="126" t="s">
        <v>3483</v>
      </c>
      <c r="F214" s="126" t="s">
        <v>3484</v>
      </c>
      <c r="G214" s="126" t="s">
        <v>1119</v>
      </c>
      <c r="H214" s="126" t="s">
        <v>3485</v>
      </c>
      <c r="J214" s="126" t="s">
        <v>2186</v>
      </c>
    </row>
    <row r="215" spans="1:10">
      <c r="A215" s="126">
        <v>214</v>
      </c>
      <c r="B215" s="126" t="s">
        <v>907</v>
      </c>
      <c r="C215" s="126" t="s">
        <v>280</v>
      </c>
      <c r="D215" s="126" t="s">
        <v>1330</v>
      </c>
      <c r="E215" s="126" t="s">
        <v>1331</v>
      </c>
      <c r="F215" s="126" t="s">
        <v>1332</v>
      </c>
      <c r="G215" s="126" t="s">
        <v>1082</v>
      </c>
      <c r="J215" s="126" t="s">
        <v>2186</v>
      </c>
    </row>
    <row r="216" spans="1:10">
      <c r="A216" s="126">
        <v>215</v>
      </c>
      <c r="B216" s="126" t="s">
        <v>907</v>
      </c>
      <c r="C216" s="126" t="s">
        <v>280</v>
      </c>
      <c r="D216" s="126" t="s">
        <v>1333</v>
      </c>
      <c r="E216" s="126" t="s">
        <v>1334</v>
      </c>
      <c r="F216" s="126" t="s">
        <v>1335</v>
      </c>
      <c r="G216" s="126" t="s">
        <v>1119</v>
      </c>
      <c r="I216" s="126" t="s">
        <v>3486</v>
      </c>
      <c r="J216" s="126" t="s">
        <v>2186</v>
      </c>
    </row>
    <row r="217" spans="1:10">
      <c r="A217" s="126">
        <v>216</v>
      </c>
      <c r="B217" s="126" t="s">
        <v>907</v>
      </c>
      <c r="C217" s="126" t="s">
        <v>280</v>
      </c>
      <c r="D217" s="126" t="s">
        <v>1339</v>
      </c>
      <c r="E217" s="126" t="s">
        <v>1340</v>
      </c>
      <c r="F217" s="126" t="s">
        <v>1341</v>
      </c>
      <c r="G217" s="126" t="s">
        <v>972</v>
      </c>
      <c r="I217" s="126" t="s">
        <v>1342</v>
      </c>
      <c r="J217" s="126" t="s">
        <v>2186</v>
      </c>
    </row>
    <row r="218" spans="1:10">
      <c r="A218" s="126">
        <v>217</v>
      </c>
      <c r="B218" s="126" t="s">
        <v>907</v>
      </c>
      <c r="C218" s="126" t="s">
        <v>280</v>
      </c>
      <c r="D218" s="126" t="s">
        <v>1343</v>
      </c>
      <c r="E218" s="126" t="s">
        <v>1344</v>
      </c>
      <c r="F218" s="126" t="s">
        <v>1345</v>
      </c>
      <c r="G218" s="126" t="s">
        <v>1346</v>
      </c>
      <c r="H218" s="126" t="s">
        <v>1347</v>
      </c>
      <c r="I218" s="126" t="s">
        <v>3487</v>
      </c>
      <c r="J218" s="126" t="s">
        <v>2186</v>
      </c>
    </row>
    <row r="219" spans="1:10">
      <c r="A219" s="126">
        <v>218</v>
      </c>
      <c r="B219" s="126" t="s">
        <v>907</v>
      </c>
      <c r="C219" s="126" t="s">
        <v>280</v>
      </c>
      <c r="D219" s="126" t="s">
        <v>1348</v>
      </c>
      <c r="E219" s="126" t="s">
        <v>1349</v>
      </c>
      <c r="F219" s="126" t="s">
        <v>1350</v>
      </c>
      <c r="G219" s="126" t="s">
        <v>1351</v>
      </c>
      <c r="J219" s="126" t="s">
        <v>2186</v>
      </c>
    </row>
    <row r="220" spans="1:10">
      <c r="A220" s="126">
        <v>219</v>
      </c>
      <c r="B220" s="126" t="s">
        <v>907</v>
      </c>
      <c r="C220" s="126" t="s">
        <v>280</v>
      </c>
      <c r="D220" s="126" t="s">
        <v>1356</v>
      </c>
      <c r="E220" s="126" t="s">
        <v>1357</v>
      </c>
      <c r="F220" s="126" t="s">
        <v>1358</v>
      </c>
      <c r="G220" s="126" t="s">
        <v>1132</v>
      </c>
      <c r="H220" s="126" t="s">
        <v>1359</v>
      </c>
      <c r="I220" s="126" t="s">
        <v>3488</v>
      </c>
      <c r="J220" s="126" t="s">
        <v>2186</v>
      </c>
    </row>
    <row r="221" spans="1:10">
      <c r="A221" s="126">
        <v>220</v>
      </c>
      <c r="B221" s="126" t="s">
        <v>907</v>
      </c>
      <c r="C221" s="126" t="s">
        <v>280</v>
      </c>
      <c r="D221" s="126" t="s">
        <v>1360</v>
      </c>
      <c r="E221" s="126" t="s">
        <v>1361</v>
      </c>
      <c r="F221" s="126" t="s">
        <v>1362</v>
      </c>
      <c r="G221" s="126" t="s">
        <v>921</v>
      </c>
      <c r="H221" s="126" t="s">
        <v>1363</v>
      </c>
      <c r="J221" s="126" t="s">
        <v>2186</v>
      </c>
    </row>
    <row r="222" spans="1:10">
      <c r="A222" s="126">
        <v>221</v>
      </c>
      <c r="B222" s="126" t="s">
        <v>907</v>
      </c>
      <c r="C222" s="126" t="s">
        <v>280</v>
      </c>
      <c r="D222" s="126" t="s">
        <v>1364</v>
      </c>
      <c r="E222" s="126" t="s">
        <v>1365</v>
      </c>
      <c r="F222" s="126" t="s">
        <v>1366</v>
      </c>
      <c r="G222" s="126" t="s">
        <v>1119</v>
      </c>
      <c r="H222" s="126" t="s">
        <v>1367</v>
      </c>
      <c r="I222" s="126" t="s">
        <v>3489</v>
      </c>
      <c r="J222" s="126" t="s">
        <v>2186</v>
      </c>
    </row>
    <row r="223" spans="1:10">
      <c r="A223" s="126">
        <v>222</v>
      </c>
      <c r="B223" s="126" t="s">
        <v>907</v>
      </c>
      <c r="C223" s="126" t="s">
        <v>280</v>
      </c>
      <c r="D223" s="126" t="s">
        <v>1368</v>
      </c>
      <c r="E223" s="126" t="s">
        <v>1369</v>
      </c>
      <c r="F223" s="126" t="s">
        <v>1370</v>
      </c>
      <c r="G223" s="126" t="s">
        <v>954</v>
      </c>
      <c r="H223" s="126" t="s">
        <v>1371</v>
      </c>
      <c r="J223" s="126" t="s">
        <v>2186</v>
      </c>
    </row>
    <row r="224" spans="1:10">
      <c r="A224" s="126">
        <v>223</v>
      </c>
      <c r="B224" s="126" t="s">
        <v>907</v>
      </c>
      <c r="C224" s="126" t="s">
        <v>280</v>
      </c>
      <c r="D224" s="126" t="s">
        <v>1372</v>
      </c>
      <c r="E224" s="126" t="s">
        <v>1373</v>
      </c>
      <c r="F224" s="126" t="s">
        <v>1374</v>
      </c>
      <c r="G224" s="126" t="s">
        <v>1346</v>
      </c>
      <c r="H224" s="126" t="s">
        <v>1375</v>
      </c>
      <c r="I224" s="126" t="s">
        <v>1376</v>
      </c>
      <c r="J224" s="126" t="s">
        <v>2186</v>
      </c>
    </row>
    <row r="225" spans="1:10">
      <c r="A225" s="126">
        <v>224</v>
      </c>
      <c r="B225" s="126" t="s">
        <v>907</v>
      </c>
      <c r="C225" s="126" t="s">
        <v>280</v>
      </c>
      <c r="D225" s="126" t="s">
        <v>1377</v>
      </c>
      <c r="E225" s="126" t="s">
        <v>1378</v>
      </c>
      <c r="F225" s="126" t="s">
        <v>1379</v>
      </c>
      <c r="G225" s="126" t="s">
        <v>1380</v>
      </c>
      <c r="H225" s="126" t="s">
        <v>1381</v>
      </c>
      <c r="J225" s="126" t="s">
        <v>2186</v>
      </c>
    </row>
    <row r="226" spans="1:10">
      <c r="A226" s="126">
        <v>225</v>
      </c>
      <c r="B226" s="126" t="s">
        <v>907</v>
      </c>
      <c r="C226" s="126" t="s">
        <v>280</v>
      </c>
      <c r="D226" s="126" t="s">
        <v>1382</v>
      </c>
      <c r="E226" s="126" t="s">
        <v>1383</v>
      </c>
      <c r="F226" s="126" t="s">
        <v>1384</v>
      </c>
      <c r="G226" s="126" t="s">
        <v>963</v>
      </c>
      <c r="H226" s="126" t="s">
        <v>1385</v>
      </c>
      <c r="I226" s="126" t="s">
        <v>3490</v>
      </c>
      <c r="J226" s="126" t="s">
        <v>2186</v>
      </c>
    </row>
    <row r="227" spans="1:10">
      <c r="A227" s="126">
        <v>226</v>
      </c>
      <c r="B227" s="126" t="s">
        <v>907</v>
      </c>
      <c r="C227" s="126" t="s">
        <v>280</v>
      </c>
      <c r="D227" s="126" t="s">
        <v>1386</v>
      </c>
      <c r="E227" s="126" t="s">
        <v>1387</v>
      </c>
      <c r="F227" s="126" t="s">
        <v>1388</v>
      </c>
      <c r="G227" s="126" t="s">
        <v>1082</v>
      </c>
      <c r="J227" s="126" t="s">
        <v>2186</v>
      </c>
    </row>
    <row r="228" spans="1:10">
      <c r="A228" s="126">
        <v>227</v>
      </c>
      <c r="B228" s="126" t="s">
        <v>907</v>
      </c>
      <c r="C228" s="126" t="s">
        <v>280</v>
      </c>
      <c r="D228" s="126" t="s">
        <v>1389</v>
      </c>
      <c r="E228" s="126" t="s">
        <v>1390</v>
      </c>
      <c r="F228" s="126" t="s">
        <v>1391</v>
      </c>
      <c r="G228" s="126" t="s">
        <v>1200</v>
      </c>
      <c r="H228" s="126" t="s">
        <v>1392</v>
      </c>
      <c r="J228" s="126" t="s">
        <v>2186</v>
      </c>
    </row>
    <row r="229" spans="1:10">
      <c r="A229" s="126">
        <v>228</v>
      </c>
      <c r="B229" s="126" t="s">
        <v>907</v>
      </c>
      <c r="C229" s="126" t="s">
        <v>280</v>
      </c>
      <c r="D229" s="126" t="s">
        <v>1393</v>
      </c>
      <c r="E229" s="126" t="s">
        <v>1394</v>
      </c>
      <c r="F229" s="126" t="s">
        <v>1395</v>
      </c>
      <c r="G229" s="126" t="s">
        <v>1078</v>
      </c>
      <c r="H229" s="126" t="s">
        <v>1396</v>
      </c>
      <c r="J229" s="126" t="s">
        <v>2186</v>
      </c>
    </row>
    <row r="230" spans="1:10">
      <c r="A230" s="126">
        <v>229</v>
      </c>
      <c r="B230" s="126" t="s">
        <v>907</v>
      </c>
      <c r="C230" s="126" t="s">
        <v>280</v>
      </c>
      <c r="D230" s="126" t="s">
        <v>1397</v>
      </c>
      <c r="E230" s="126" t="s">
        <v>1398</v>
      </c>
      <c r="F230" s="126" t="s">
        <v>1399</v>
      </c>
      <c r="G230" s="126" t="s">
        <v>1282</v>
      </c>
      <c r="H230" s="126" t="s">
        <v>1400</v>
      </c>
      <c r="J230" s="126" t="s">
        <v>2186</v>
      </c>
    </row>
    <row r="231" spans="1:10">
      <c r="A231" s="126">
        <v>230</v>
      </c>
      <c r="B231" s="126" t="s">
        <v>907</v>
      </c>
      <c r="C231" s="126" t="s">
        <v>280</v>
      </c>
      <c r="D231" s="126" t="s">
        <v>1401</v>
      </c>
      <c r="E231" s="126" t="s">
        <v>3491</v>
      </c>
      <c r="F231" s="126" t="s">
        <v>1402</v>
      </c>
      <c r="G231" s="126" t="s">
        <v>1403</v>
      </c>
      <c r="H231" s="126" t="s">
        <v>1404</v>
      </c>
      <c r="J231" s="126" t="s">
        <v>2186</v>
      </c>
    </row>
    <row r="232" spans="1:10">
      <c r="A232" s="126">
        <v>231</v>
      </c>
      <c r="B232" s="126" t="s">
        <v>907</v>
      </c>
      <c r="C232" s="126" t="s">
        <v>280</v>
      </c>
      <c r="D232" s="126" t="s">
        <v>1405</v>
      </c>
      <c r="E232" s="126" t="s">
        <v>1406</v>
      </c>
      <c r="F232" s="126" t="s">
        <v>1407</v>
      </c>
      <c r="G232" s="126" t="s">
        <v>1277</v>
      </c>
      <c r="H232" s="126" t="s">
        <v>1408</v>
      </c>
      <c r="J232" s="126" t="s">
        <v>2186</v>
      </c>
    </row>
    <row r="233" spans="1:10">
      <c r="A233" s="126">
        <v>232</v>
      </c>
      <c r="B233" s="126" t="s">
        <v>907</v>
      </c>
      <c r="C233" s="126" t="s">
        <v>280</v>
      </c>
      <c r="D233" s="126" t="s">
        <v>1409</v>
      </c>
      <c r="E233" s="126" t="s">
        <v>1406</v>
      </c>
      <c r="F233" s="126" t="s">
        <v>1407</v>
      </c>
      <c r="G233" s="126" t="s">
        <v>1410</v>
      </c>
      <c r="H233" s="126" t="s">
        <v>1408</v>
      </c>
      <c r="J233" s="126" t="s">
        <v>2186</v>
      </c>
    </row>
    <row r="234" spans="1:10">
      <c r="A234" s="126">
        <v>233</v>
      </c>
      <c r="B234" s="126" t="s">
        <v>907</v>
      </c>
      <c r="C234" s="126" t="s">
        <v>280</v>
      </c>
      <c r="D234" s="126" t="s">
        <v>1411</v>
      </c>
      <c r="E234" s="126" t="s">
        <v>1412</v>
      </c>
      <c r="F234" s="126" t="s">
        <v>1413</v>
      </c>
      <c r="G234" s="126" t="s">
        <v>1158</v>
      </c>
      <c r="I234" s="126" t="s">
        <v>1414</v>
      </c>
      <c r="J234" s="126" t="s">
        <v>2186</v>
      </c>
    </row>
    <row r="235" spans="1:10">
      <c r="A235" s="126">
        <v>234</v>
      </c>
      <c r="B235" s="126" t="s">
        <v>907</v>
      </c>
      <c r="C235" s="126" t="s">
        <v>280</v>
      </c>
      <c r="D235" s="126" t="s">
        <v>1415</v>
      </c>
      <c r="E235" s="126" t="s">
        <v>1416</v>
      </c>
      <c r="F235" s="126" t="s">
        <v>1417</v>
      </c>
      <c r="G235" s="126" t="s">
        <v>1082</v>
      </c>
      <c r="H235" s="126" t="s">
        <v>1418</v>
      </c>
      <c r="J235" s="126" t="s">
        <v>2186</v>
      </c>
    </row>
    <row r="236" spans="1:10">
      <c r="A236" s="126">
        <v>235</v>
      </c>
      <c r="B236" s="126" t="s">
        <v>907</v>
      </c>
      <c r="C236" s="126" t="s">
        <v>280</v>
      </c>
      <c r="D236" s="126" t="s">
        <v>1419</v>
      </c>
      <c r="E236" s="126" t="s">
        <v>1420</v>
      </c>
      <c r="F236" s="126" t="s">
        <v>1421</v>
      </c>
      <c r="G236" s="126" t="s">
        <v>1422</v>
      </c>
      <c r="H236" s="126" t="s">
        <v>1423</v>
      </c>
      <c r="J236" s="126" t="s">
        <v>2186</v>
      </c>
    </row>
    <row r="237" spans="1:10">
      <c r="A237" s="126">
        <v>236</v>
      </c>
      <c r="B237" s="126" t="s">
        <v>907</v>
      </c>
      <c r="C237" s="126" t="s">
        <v>280</v>
      </c>
      <c r="D237" s="126" t="s">
        <v>1424</v>
      </c>
      <c r="E237" s="126" t="s">
        <v>1425</v>
      </c>
      <c r="F237" s="126" t="s">
        <v>1426</v>
      </c>
      <c r="G237" s="126" t="s">
        <v>1096</v>
      </c>
      <c r="J237" s="126" t="s">
        <v>2186</v>
      </c>
    </row>
    <row r="238" spans="1:10">
      <c r="A238" s="126">
        <v>237</v>
      </c>
      <c r="B238" s="126" t="s">
        <v>907</v>
      </c>
      <c r="C238" s="126" t="s">
        <v>280</v>
      </c>
      <c r="D238" s="126" t="s">
        <v>1427</v>
      </c>
      <c r="E238" s="126" t="s">
        <v>1428</v>
      </c>
      <c r="F238" s="126" t="s">
        <v>1429</v>
      </c>
      <c r="G238" s="126" t="s">
        <v>1082</v>
      </c>
      <c r="H238" s="126" t="s">
        <v>1430</v>
      </c>
      <c r="I238" s="126" t="s">
        <v>3492</v>
      </c>
      <c r="J238" s="126" t="s">
        <v>2186</v>
      </c>
    </row>
    <row r="239" spans="1:10">
      <c r="A239" s="126">
        <v>238</v>
      </c>
      <c r="B239" s="126" t="s">
        <v>907</v>
      </c>
      <c r="C239" s="126" t="s">
        <v>280</v>
      </c>
      <c r="D239" s="126" t="s">
        <v>1431</v>
      </c>
      <c r="E239" s="126" t="s">
        <v>1432</v>
      </c>
      <c r="F239" s="126" t="s">
        <v>1433</v>
      </c>
      <c r="G239" s="126" t="s">
        <v>1082</v>
      </c>
      <c r="H239" s="126" t="s">
        <v>1434</v>
      </c>
      <c r="J239" s="126" t="s">
        <v>2186</v>
      </c>
    </row>
    <row r="240" spans="1:10">
      <c r="A240" s="126">
        <v>239</v>
      </c>
      <c r="B240" s="126" t="s">
        <v>907</v>
      </c>
      <c r="C240" s="126" t="s">
        <v>280</v>
      </c>
      <c r="D240" s="126" t="s">
        <v>1435</v>
      </c>
      <c r="E240" s="126" t="s">
        <v>1436</v>
      </c>
      <c r="F240" s="126" t="s">
        <v>1437</v>
      </c>
      <c r="G240" s="126" t="s">
        <v>954</v>
      </c>
      <c r="H240" s="126" t="s">
        <v>1438</v>
      </c>
      <c r="J240" s="126" t="s">
        <v>2186</v>
      </c>
    </row>
    <row r="241" spans="1:10">
      <c r="A241" s="126">
        <v>240</v>
      </c>
      <c r="B241" s="126" t="s">
        <v>907</v>
      </c>
      <c r="C241" s="126" t="s">
        <v>280</v>
      </c>
      <c r="D241" s="126" t="s">
        <v>1439</v>
      </c>
      <c r="E241" s="126" t="s">
        <v>1440</v>
      </c>
      <c r="F241" s="126" t="s">
        <v>1441</v>
      </c>
      <c r="G241" s="126" t="s">
        <v>1132</v>
      </c>
      <c r="H241" s="126" t="s">
        <v>1442</v>
      </c>
      <c r="J241" s="126" t="s">
        <v>2186</v>
      </c>
    </row>
    <row r="242" spans="1:10">
      <c r="A242" s="126">
        <v>241</v>
      </c>
      <c r="B242" s="126" t="s">
        <v>907</v>
      </c>
      <c r="C242" s="126" t="s">
        <v>280</v>
      </c>
      <c r="D242" s="126" t="s">
        <v>1443</v>
      </c>
      <c r="E242" s="126" t="s">
        <v>1444</v>
      </c>
      <c r="F242" s="126" t="s">
        <v>1445</v>
      </c>
      <c r="G242" s="126" t="s">
        <v>1163</v>
      </c>
      <c r="H242" s="126" t="s">
        <v>1446</v>
      </c>
      <c r="J242" s="126" t="s">
        <v>2186</v>
      </c>
    </row>
    <row r="243" spans="1:10">
      <c r="A243" s="126">
        <v>242</v>
      </c>
      <c r="B243" s="126" t="s">
        <v>907</v>
      </c>
      <c r="C243" s="126" t="s">
        <v>280</v>
      </c>
      <c r="D243" s="126" t="s">
        <v>1447</v>
      </c>
      <c r="E243" s="126" t="s">
        <v>1448</v>
      </c>
      <c r="F243" s="126" t="s">
        <v>1449</v>
      </c>
      <c r="G243" s="126" t="s">
        <v>1105</v>
      </c>
      <c r="H243" s="126" t="s">
        <v>1450</v>
      </c>
      <c r="I243" s="126" t="s">
        <v>1209</v>
      </c>
      <c r="J243" s="126" t="s">
        <v>2186</v>
      </c>
    </row>
    <row r="244" spans="1:10">
      <c r="A244" s="126">
        <v>243</v>
      </c>
      <c r="B244" s="126" t="s">
        <v>907</v>
      </c>
      <c r="C244" s="126" t="s">
        <v>280</v>
      </c>
      <c r="D244" s="126" t="s">
        <v>1451</v>
      </c>
      <c r="E244" s="126" t="s">
        <v>1452</v>
      </c>
      <c r="F244" s="126" t="s">
        <v>1453</v>
      </c>
      <c r="G244" s="126" t="s">
        <v>1277</v>
      </c>
      <c r="H244" s="126" t="s">
        <v>1454</v>
      </c>
      <c r="J244" s="126" t="s">
        <v>2186</v>
      </c>
    </row>
    <row r="245" spans="1:10">
      <c r="A245" s="126">
        <v>244</v>
      </c>
      <c r="B245" s="126" t="s">
        <v>907</v>
      </c>
      <c r="C245" s="126" t="s">
        <v>280</v>
      </c>
      <c r="D245" s="126" t="s">
        <v>1455</v>
      </c>
      <c r="E245" s="126" t="s">
        <v>1456</v>
      </c>
      <c r="F245" s="126" t="s">
        <v>1457</v>
      </c>
      <c r="G245" s="126" t="s">
        <v>972</v>
      </c>
      <c r="J245" s="126" t="s">
        <v>2186</v>
      </c>
    </row>
    <row r="246" spans="1:10">
      <c r="A246" s="126">
        <v>245</v>
      </c>
      <c r="B246" s="126" t="s">
        <v>907</v>
      </c>
      <c r="C246" s="126" t="s">
        <v>280</v>
      </c>
      <c r="D246" s="126" t="s">
        <v>1458</v>
      </c>
      <c r="E246" s="126" t="s">
        <v>1459</v>
      </c>
      <c r="F246" s="126" t="s">
        <v>1460</v>
      </c>
      <c r="G246" s="126" t="s">
        <v>963</v>
      </c>
      <c r="H246" s="126" t="s">
        <v>1461</v>
      </c>
      <c r="J246" s="126" t="s">
        <v>2186</v>
      </c>
    </row>
    <row r="247" spans="1:10">
      <c r="A247" s="126">
        <v>246</v>
      </c>
      <c r="B247" s="126" t="s">
        <v>907</v>
      </c>
      <c r="C247" s="126" t="s">
        <v>280</v>
      </c>
      <c r="D247" s="126" t="s">
        <v>1462</v>
      </c>
      <c r="E247" s="126" t="s">
        <v>1463</v>
      </c>
      <c r="F247" s="126" t="s">
        <v>1464</v>
      </c>
      <c r="G247" s="126" t="s">
        <v>1282</v>
      </c>
      <c r="H247" s="126" t="s">
        <v>1465</v>
      </c>
      <c r="J247" s="126" t="s">
        <v>2186</v>
      </c>
    </row>
    <row r="248" spans="1:10">
      <c r="A248" s="126">
        <v>247</v>
      </c>
      <c r="B248" s="126" t="s">
        <v>907</v>
      </c>
      <c r="C248" s="126" t="s">
        <v>280</v>
      </c>
      <c r="D248" s="126" t="s">
        <v>1466</v>
      </c>
      <c r="E248" s="126" t="s">
        <v>1467</v>
      </c>
      <c r="F248" s="126" t="s">
        <v>1468</v>
      </c>
      <c r="G248" s="126" t="s">
        <v>954</v>
      </c>
      <c r="H248" s="126" t="s">
        <v>1469</v>
      </c>
      <c r="J248" s="126" t="s">
        <v>2186</v>
      </c>
    </row>
    <row r="249" spans="1:10">
      <c r="A249" s="126">
        <v>248</v>
      </c>
      <c r="B249" s="126" t="s">
        <v>907</v>
      </c>
      <c r="C249" s="126" t="s">
        <v>280</v>
      </c>
      <c r="D249" s="126" t="s">
        <v>1470</v>
      </c>
      <c r="E249" s="126" t="s">
        <v>1471</v>
      </c>
      <c r="F249" s="126" t="s">
        <v>1472</v>
      </c>
      <c r="G249" s="126" t="s">
        <v>995</v>
      </c>
      <c r="H249" s="126" t="s">
        <v>1473</v>
      </c>
      <c r="J249" s="126" t="s">
        <v>2186</v>
      </c>
    </row>
    <row r="250" spans="1:10">
      <c r="A250" s="126">
        <v>249</v>
      </c>
      <c r="B250" s="126" t="s">
        <v>907</v>
      </c>
      <c r="C250" s="126" t="s">
        <v>280</v>
      </c>
      <c r="D250" s="126" t="s">
        <v>1474</v>
      </c>
      <c r="E250" s="126" t="s">
        <v>1475</v>
      </c>
      <c r="F250" s="126" t="s">
        <v>1476</v>
      </c>
      <c r="G250" s="126" t="s">
        <v>972</v>
      </c>
      <c r="H250" s="126" t="s">
        <v>1477</v>
      </c>
      <c r="I250" s="126" t="s">
        <v>1478</v>
      </c>
      <c r="J250" s="126" t="s">
        <v>2186</v>
      </c>
    </row>
    <row r="251" spans="1:10">
      <c r="A251" s="126">
        <v>250</v>
      </c>
      <c r="B251" s="126" t="s">
        <v>907</v>
      </c>
      <c r="C251" s="126" t="s">
        <v>280</v>
      </c>
      <c r="D251" s="126" t="s">
        <v>3493</v>
      </c>
      <c r="E251" s="126" t="s">
        <v>3494</v>
      </c>
      <c r="F251" s="126" t="s">
        <v>3495</v>
      </c>
      <c r="G251" s="126" t="s">
        <v>1277</v>
      </c>
      <c r="H251" s="126" t="s">
        <v>3496</v>
      </c>
      <c r="J251" s="126" t="s">
        <v>2186</v>
      </c>
    </row>
    <row r="252" spans="1:10">
      <c r="A252" s="126">
        <v>251</v>
      </c>
      <c r="B252" s="126" t="s">
        <v>907</v>
      </c>
      <c r="C252" s="126" t="s">
        <v>280</v>
      </c>
      <c r="D252" s="126" t="s">
        <v>3497</v>
      </c>
      <c r="E252" s="126" t="s">
        <v>3498</v>
      </c>
      <c r="F252" s="126" t="s">
        <v>3499</v>
      </c>
      <c r="G252" s="126" t="s">
        <v>1119</v>
      </c>
      <c r="H252" s="126" t="s">
        <v>3500</v>
      </c>
      <c r="J252" s="126" t="s">
        <v>2186</v>
      </c>
    </row>
    <row r="253" spans="1:10">
      <c r="A253" s="126">
        <v>252</v>
      </c>
      <c r="B253" s="126" t="s">
        <v>907</v>
      </c>
      <c r="C253" s="126" t="s">
        <v>280</v>
      </c>
      <c r="D253" s="126" t="s">
        <v>1479</v>
      </c>
      <c r="E253" s="126" t="s">
        <v>1480</v>
      </c>
      <c r="F253" s="126" t="s">
        <v>1481</v>
      </c>
      <c r="G253" s="126" t="s">
        <v>1482</v>
      </c>
      <c r="H253" s="126" t="s">
        <v>1483</v>
      </c>
      <c r="I253" s="126" t="s">
        <v>3501</v>
      </c>
      <c r="J253" s="126" t="s">
        <v>2186</v>
      </c>
    </row>
    <row r="254" spans="1:10">
      <c r="A254" s="126">
        <v>253</v>
      </c>
      <c r="B254" s="126" t="s">
        <v>907</v>
      </c>
      <c r="C254" s="126" t="s">
        <v>280</v>
      </c>
      <c r="D254" s="126" t="s">
        <v>1484</v>
      </c>
      <c r="E254" s="126" t="s">
        <v>1485</v>
      </c>
      <c r="F254" s="126" t="s">
        <v>1486</v>
      </c>
      <c r="G254" s="126" t="s">
        <v>1277</v>
      </c>
      <c r="H254" s="126" t="s">
        <v>1487</v>
      </c>
      <c r="J254" s="126" t="s">
        <v>2186</v>
      </c>
    </row>
    <row r="255" spans="1:10">
      <c r="A255" s="126">
        <v>254</v>
      </c>
      <c r="B255" s="126" t="s">
        <v>907</v>
      </c>
      <c r="C255" s="126" t="s">
        <v>280</v>
      </c>
      <c r="D255" s="126" t="s">
        <v>1488</v>
      </c>
      <c r="E255" s="126" t="s">
        <v>1489</v>
      </c>
      <c r="F255" s="126" t="s">
        <v>1490</v>
      </c>
      <c r="G255" s="126" t="s">
        <v>1163</v>
      </c>
      <c r="H255" s="126" t="s">
        <v>1491</v>
      </c>
      <c r="J255" s="126" t="s">
        <v>2186</v>
      </c>
    </row>
    <row r="256" spans="1:10">
      <c r="A256" s="126">
        <v>255</v>
      </c>
      <c r="B256" s="126" t="s">
        <v>907</v>
      </c>
      <c r="C256" s="126" t="s">
        <v>280</v>
      </c>
      <c r="D256" s="126" t="s">
        <v>1492</v>
      </c>
      <c r="E256" s="126" t="s">
        <v>1493</v>
      </c>
      <c r="F256" s="126" t="s">
        <v>1494</v>
      </c>
      <c r="G256" s="126" t="s">
        <v>1277</v>
      </c>
      <c r="H256" s="126" t="s">
        <v>1495</v>
      </c>
      <c r="I256" s="126" t="s">
        <v>3502</v>
      </c>
      <c r="J256" s="126" t="s">
        <v>2186</v>
      </c>
    </row>
    <row r="257" spans="1:10">
      <c r="A257" s="126">
        <v>256</v>
      </c>
      <c r="B257" s="126" t="s">
        <v>907</v>
      </c>
      <c r="C257" s="126" t="s">
        <v>280</v>
      </c>
      <c r="D257" s="126" t="s">
        <v>3503</v>
      </c>
      <c r="E257" s="126" t="s">
        <v>3504</v>
      </c>
      <c r="F257" s="126" t="s">
        <v>3505</v>
      </c>
      <c r="G257" s="126" t="s">
        <v>1282</v>
      </c>
      <c r="H257" s="126" t="s">
        <v>3506</v>
      </c>
      <c r="J257" s="126" t="s">
        <v>2186</v>
      </c>
    </row>
    <row r="258" spans="1:10">
      <c r="A258" s="126">
        <v>257</v>
      </c>
      <c r="B258" s="126" t="s">
        <v>907</v>
      </c>
      <c r="C258" s="126" t="s">
        <v>280</v>
      </c>
      <c r="D258" s="126" t="s">
        <v>1496</v>
      </c>
      <c r="E258" s="126" t="s">
        <v>1497</v>
      </c>
      <c r="F258" s="126" t="s">
        <v>1498</v>
      </c>
      <c r="G258" s="126" t="s">
        <v>1179</v>
      </c>
      <c r="H258" s="126" t="s">
        <v>1499</v>
      </c>
      <c r="J258" s="126" t="s">
        <v>2186</v>
      </c>
    </row>
    <row r="259" spans="1:10">
      <c r="A259" s="126">
        <v>258</v>
      </c>
      <c r="B259" s="126" t="s">
        <v>907</v>
      </c>
      <c r="C259" s="126" t="s">
        <v>280</v>
      </c>
      <c r="D259" s="126" t="s">
        <v>1500</v>
      </c>
      <c r="E259" s="126" t="s">
        <v>1501</v>
      </c>
      <c r="F259" s="126" t="s">
        <v>1502</v>
      </c>
      <c r="G259" s="126" t="s">
        <v>1132</v>
      </c>
      <c r="J259" s="126" t="s">
        <v>2186</v>
      </c>
    </row>
    <row r="260" spans="1:10">
      <c r="A260" s="126">
        <v>259</v>
      </c>
      <c r="B260" s="126" t="s">
        <v>907</v>
      </c>
      <c r="C260" s="126" t="s">
        <v>280</v>
      </c>
      <c r="D260" s="126" t="s">
        <v>1503</v>
      </c>
      <c r="E260" s="126" t="s">
        <v>1501</v>
      </c>
      <c r="F260" s="126" t="s">
        <v>1504</v>
      </c>
      <c r="G260" s="126" t="s">
        <v>1200</v>
      </c>
      <c r="H260" s="126" t="s">
        <v>1505</v>
      </c>
      <c r="J260" s="126" t="s">
        <v>2186</v>
      </c>
    </row>
    <row r="261" spans="1:10">
      <c r="A261" s="126">
        <v>260</v>
      </c>
      <c r="B261" s="126" t="s">
        <v>907</v>
      </c>
      <c r="C261" s="126" t="s">
        <v>280</v>
      </c>
      <c r="D261" s="126" t="s">
        <v>1506</v>
      </c>
      <c r="E261" s="126" t="s">
        <v>1507</v>
      </c>
      <c r="F261" s="126" t="s">
        <v>1508</v>
      </c>
      <c r="G261" s="126" t="s">
        <v>972</v>
      </c>
      <c r="H261" s="126" t="s">
        <v>1509</v>
      </c>
      <c r="I261" s="126" t="s">
        <v>3507</v>
      </c>
      <c r="J261" s="126" t="s">
        <v>2186</v>
      </c>
    </row>
    <row r="262" spans="1:10">
      <c r="A262" s="126">
        <v>261</v>
      </c>
      <c r="B262" s="126" t="s">
        <v>907</v>
      </c>
      <c r="C262" s="126" t="s">
        <v>280</v>
      </c>
      <c r="D262" s="126" t="s">
        <v>1510</v>
      </c>
      <c r="E262" s="126" t="s">
        <v>1511</v>
      </c>
      <c r="F262" s="126" t="s">
        <v>1512</v>
      </c>
      <c r="G262" s="126" t="s">
        <v>1328</v>
      </c>
      <c r="H262" s="126" t="s">
        <v>1513</v>
      </c>
      <c r="I262" s="126" t="s">
        <v>3508</v>
      </c>
      <c r="J262" s="126" t="s">
        <v>2186</v>
      </c>
    </row>
    <row r="263" spans="1:10">
      <c r="A263" s="126">
        <v>262</v>
      </c>
      <c r="B263" s="126" t="s">
        <v>907</v>
      </c>
      <c r="C263" s="126" t="s">
        <v>280</v>
      </c>
      <c r="D263" s="126" t="s">
        <v>1514</v>
      </c>
      <c r="E263" s="126" t="s">
        <v>1515</v>
      </c>
      <c r="F263" s="126" t="s">
        <v>1516</v>
      </c>
      <c r="G263" s="126" t="s">
        <v>1517</v>
      </c>
      <c r="H263" s="126" t="s">
        <v>1518</v>
      </c>
      <c r="I263" s="126" t="s">
        <v>3509</v>
      </c>
      <c r="J263" s="126" t="s">
        <v>2186</v>
      </c>
    </row>
    <row r="264" spans="1:10">
      <c r="A264" s="126">
        <v>263</v>
      </c>
      <c r="B264" s="126" t="s">
        <v>907</v>
      </c>
      <c r="C264" s="126" t="s">
        <v>280</v>
      </c>
      <c r="D264" s="126" t="s">
        <v>3510</v>
      </c>
      <c r="E264" s="126" t="s">
        <v>1520</v>
      </c>
      <c r="F264" s="126" t="s">
        <v>1521</v>
      </c>
      <c r="G264" s="126" t="s">
        <v>3511</v>
      </c>
      <c r="H264" s="126" t="s">
        <v>1523</v>
      </c>
      <c r="J264" s="126" t="s">
        <v>2186</v>
      </c>
    </row>
    <row r="265" spans="1:10">
      <c r="A265" s="126">
        <v>264</v>
      </c>
      <c r="B265" s="126" t="s">
        <v>907</v>
      </c>
      <c r="C265" s="126" t="s">
        <v>280</v>
      </c>
      <c r="D265" s="126" t="s">
        <v>1519</v>
      </c>
      <c r="E265" s="126" t="s">
        <v>1520</v>
      </c>
      <c r="F265" s="126" t="s">
        <v>1521</v>
      </c>
      <c r="G265" s="126" t="s">
        <v>1522</v>
      </c>
      <c r="H265" s="126" t="s">
        <v>1523</v>
      </c>
      <c r="J265" s="126" t="s">
        <v>2186</v>
      </c>
    </row>
    <row r="266" spans="1:10">
      <c r="A266" s="126">
        <v>265</v>
      </c>
      <c r="B266" s="126" t="s">
        <v>907</v>
      </c>
      <c r="C266" s="126" t="s">
        <v>280</v>
      </c>
      <c r="D266" s="126" t="s">
        <v>1524</v>
      </c>
      <c r="E266" s="126" t="s">
        <v>1525</v>
      </c>
      <c r="F266" s="126" t="s">
        <v>1526</v>
      </c>
      <c r="G266" s="126" t="s">
        <v>954</v>
      </c>
      <c r="H266" s="126" t="s">
        <v>1527</v>
      </c>
      <c r="I266" s="126" t="s">
        <v>3512</v>
      </c>
      <c r="J266" s="126" t="s">
        <v>2186</v>
      </c>
    </row>
    <row r="267" spans="1:10">
      <c r="A267" s="126">
        <v>266</v>
      </c>
      <c r="B267" s="126" t="s">
        <v>907</v>
      </c>
      <c r="C267" s="126" t="s">
        <v>280</v>
      </c>
      <c r="D267" s="126" t="s">
        <v>1528</v>
      </c>
      <c r="E267" s="126" t="s">
        <v>1529</v>
      </c>
      <c r="F267" s="126" t="s">
        <v>1530</v>
      </c>
      <c r="G267" s="126" t="s">
        <v>995</v>
      </c>
      <c r="H267" s="126" t="s">
        <v>1531</v>
      </c>
      <c r="J267" s="126" t="s">
        <v>2186</v>
      </c>
    </row>
    <row r="268" spans="1:10">
      <c r="A268" s="126">
        <v>267</v>
      </c>
      <c r="B268" s="126" t="s">
        <v>907</v>
      </c>
      <c r="C268" s="126" t="s">
        <v>280</v>
      </c>
      <c r="D268" s="126" t="s">
        <v>1532</v>
      </c>
      <c r="E268" s="126" t="s">
        <v>1533</v>
      </c>
      <c r="F268" s="126" t="s">
        <v>1534</v>
      </c>
      <c r="G268" s="126" t="s">
        <v>1522</v>
      </c>
      <c r="J268" s="126" t="s">
        <v>2186</v>
      </c>
    </row>
    <row r="269" spans="1:10">
      <c r="A269" s="126">
        <v>268</v>
      </c>
      <c r="B269" s="126" t="s">
        <v>907</v>
      </c>
      <c r="C269" s="126" t="s">
        <v>280</v>
      </c>
      <c r="D269" s="126" t="s">
        <v>1535</v>
      </c>
      <c r="E269" s="126" t="s">
        <v>1536</v>
      </c>
      <c r="F269" s="126" t="s">
        <v>1537</v>
      </c>
      <c r="G269" s="126" t="s">
        <v>1132</v>
      </c>
      <c r="H269" s="126" t="s">
        <v>1538</v>
      </c>
      <c r="J269" s="126" t="s">
        <v>2186</v>
      </c>
    </row>
    <row r="270" spans="1:10">
      <c r="A270" s="126">
        <v>269</v>
      </c>
      <c r="B270" s="126" t="s">
        <v>907</v>
      </c>
      <c r="C270" s="126" t="s">
        <v>280</v>
      </c>
      <c r="D270" s="126" t="s">
        <v>1539</v>
      </c>
      <c r="E270" s="126" t="s">
        <v>1540</v>
      </c>
      <c r="F270" s="126" t="s">
        <v>1541</v>
      </c>
      <c r="G270" s="126" t="s">
        <v>1277</v>
      </c>
      <c r="H270" s="126" t="s">
        <v>1542</v>
      </c>
      <c r="J270" s="126" t="s">
        <v>2186</v>
      </c>
    </row>
    <row r="271" spans="1:10">
      <c r="A271" s="126">
        <v>270</v>
      </c>
      <c r="B271" s="126" t="s">
        <v>907</v>
      </c>
      <c r="C271" s="126" t="s">
        <v>280</v>
      </c>
      <c r="D271" s="126" t="s">
        <v>1543</v>
      </c>
      <c r="E271" s="126" t="s">
        <v>1544</v>
      </c>
      <c r="F271" s="126" t="s">
        <v>1545</v>
      </c>
      <c r="G271" s="126" t="s">
        <v>995</v>
      </c>
      <c r="H271" s="126" t="s">
        <v>1546</v>
      </c>
      <c r="J271" s="126" t="s">
        <v>2186</v>
      </c>
    </row>
    <row r="272" spans="1:10">
      <c r="A272" s="126">
        <v>271</v>
      </c>
      <c r="B272" s="126" t="s">
        <v>907</v>
      </c>
      <c r="C272" s="126" t="s">
        <v>280</v>
      </c>
      <c r="D272" s="126" t="s">
        <v>1547</v>
      </c>
      <c r="E272" s="126" t="s">
        <v>1548</v>
      </c>
      <c r="F272" s="126" t="s">
        <v>1549</v>
      </c>
      <c r="G272" s="126" t="s">
        <v>1277</v>
      </c>
      <c r="J272" s="126" t="s">
        <v>2186</v>
      </c>
    </row>
    <row r="273" spans="1:10">
      <c r="A273" s="126">
        <v>272</v>
      </c>
      <c r="B273" s="126" t="s">
        <v>907</v>
      </c>
      <c r="C273" s="126" t="s">
        <v>280</v>
      </c>
      <c r="D273" s="126" t="s">
        <v>1550</v>
      </c>
      <c r="E273" s="126" t="s">
        <v>1551</v>
      </c>
      <c r="F273" s="126" t="s">
        <v>1552</v>
      </c>
      <c r="G273" s="126" t="s">
        <v>963</v>
      </c>
      <c r="J273" s="126" t="s">
        <v>2186</v>
      </c>
    </row>
    <row r="274" spans="1:10">
      <c r="A274" s="126">
        <v>273</v>
      </c>
      <c r="B274" s="126" t="s">
        <v>907</v>
      </c>
      <c r="C274" s="126" t="s">
        <v>280</v>
      </c>
      <c r="D274" s="126" t="s">
        <v>1553</v>
      </c>
      <c r="E274" s="126" t="s">
        <v>1554</v>
      </c>
      <c r="F274" s="126" t="s">
        <v>1555</v>
      </c>
      <c r="G274" s="126" t="s">
        <v>1277</v>
      </c>
      <c r="H274" s="126" t="s">
        <v>1556</v>
      </c>
      <c r="I274" s="126" t="s">
        <v>1557</v>
      </c>
      <c r="J274" s="126" t="s">
        <v>2186</v>
      </c>
    </row>
    <row r="275" spans="1:10">
      <c r="A275" s="126">
        <v>274</v>
      </c>
      <c r="B275" s="126" t="s">
        <v>907</v>
      </c>
      <c r="C275" s="126" t="s">
        <v>280</v>
      </c>
      <c r="D275" s="126" t="s">
        <v>1558</v>
      </c>
      <c r="E275" s="126" t="s">
        <v>1559</v>
      </c>
      <c r="F275" s="126" t="s">
        <v>1560</v>
      </c>
      <c r="G275" s="126" t="s">
        <v>963</v>
      </c>
      <c r="J275" s="126" t="s">
        <v>2186</v>
      </c>
    </row>
    <row r="276" spans="1:10">
      <c r="A276" s="126">
        <v>275</v>
      </c>
      <c r="B276" s="126" t="s">
        <v>907</v>
      </c>
      <c r="C276" s="126" t="s">
        <v>280</v>
      </c>
      <c r="D276" s="126" t="s">
        <v>1561</v>
      </c>
      <c r="E276" s="126" t="s">
        <v>1562</v>
      </c>
      <c r="F276" s="126" t="s">
        <v>1563</v>
      </c>
      <c r="G276" s="126" t="s">
        <v>1179</v>
      </c>
      <c r="H276" s="126" t="s">
        <v>1564</v>
      </c>
      <c r="J276" s="126" t="s">
        <v>2186</v>
      </c>
    </row>
    <row r="277" spans="1:10">
      <c r="A277" s="126">
        <v>276</v>
      </c>
      <c r="B277" s="126" t="s">
        <v>907</v>
      </c>
      <c r="C277" s="126" t="s">
        <v>280</v>
      </c>
      <c r="D277" s="126" t="s">
        <v>1565</v>
      </c>
      <c r="E277" s="126" t="s">
        <v>1566</v>
      </c>
      <c r="F277" s="126" t="s">
        <v>1567</v>
      </c>
      <c r="G277" s="126" t="s">
        <v>1082</v>
      </c>
      <c r="H277" s="126" t="s">
        <v>1568</v>
      </c>
      <c r="J277" s="126" t="s">
        <v>2186</v>
      </c>
    </row>
    <row r="278" spans="1:10">
      <c r="A278" s="126">
        <v>277</v>
      </c>
      <c r="B278" s="126" t="s">
        <v>907</v>
      </c>
      <c r="C278" s="126" t="s">
        <v>280</v>
      </c>
      <c r="D278" s="126" t="s">
        <v>1569</v>
      </c>
      <c r="E278" s="126" t="s">
        <v>1570</v>
      </c>
      <c r="F278" s="126" t="s">
        <v>1571</v>
      </c>
      <c r="G278" s="126" t="s">
        <v>1328</v>
      </c>
      <c r="H278" s="126" t="s">
        <v>1572</v>
      </c>
      <c r="I278" s="126" t="s">
        <v>3144</v>
      </c>
      <c r="J278" s="126" t="s">
        <v>2186</v>
      </c>
    </row>
    <row r="279" spans="1:10">
      <c r="A279" s="126">
        <v>278</v>
      </c>
      <c r="B279" s="126" t="s">
        <v>907</v>
      </c>
      <c r="C279" s="126" t="s">
        <v>280</v>
      </c>
      <c r="D279" s="126" t="s">
        <v>1577</v>
      </c>
      <c r="E279" s="126" t="s">
        <v>1578</v>
      </c>
      <c r="F279" s="126" t="s">
        <v>1579</v>
      </c>
      <c r="G279" s="126" t="s">
        <v>1282</v>
      </c>
      <c r="H279" s="126" t="s">
        <v>1580</v>
      </c>
      <c r="J279" s="126" t="s">
        <v>2186</v>
      </c>
    </row>
    <row r="280" spans="1:10">
      <c r="A280" s="126">
        <v>279</v>
      </c>
      <c r="B280" s="126" t="s">
        <v>907</v>
      </c>
      <c r="C280" s="126" t="s">
        <v>280</v>
      </c>
      <c r="D280" s="126" t="s">
        <v>1581</v>
      </c>
      <c r="E280" s="126" t="s">
        <v>1582</v>
      </c>
      <c r="F280" s="126" t="s">
        <v>1583</v>
      </c>
      <c r="G280" s="126" t="s">
        <v>1119</v>
      </c>
      <c r="H280" s="126" t="s">
        <v>1584</v>
      </c>
      <c r="J280" s="126" t="s">
        <v>2186</v>
      </c>
    </row>
    <row r="281" spans="1:10">
      <c r="A281" s="126">
        <v>280</v>
      </c>
      <c r="B281" s="126" t="s">
        <v>907</v>
      </c>
      <c r="C281" s="126" t="s">
        <v>280</v>
      </c>
      <c r="D281" s="126" t="s">
        <v>1585</v>
      </c>
      <c r="E281" s="126" t="s">
        <v>1586</v>
      </c>
      <c r="F281" s="126" t="s">
        <v>1587</v>
      </c>
      <c r="G281" s="126" t="s">
        <v>954</v>
      </c>
      <c r="H281" s="126" t="s">
        <v>1588</v>
      </c>
      <c r="J281" s="126" t="s">
        <v>2186</v>
      </c>
    </row>
    <row r="282" spans="1:10">
      <c r="A282" s="126">
        <v>281</v>
      </c>
      <c r="B282" s="126" t="s">
        <v>907</v>
      </c>
      <c r="C282" s="126" t="s">
        <v>280</v>
      </c>
      <c r="D282" s="126" t="s">
        <v>1589</v>
      </c>
      <c r="E282" s="126" t="s">
        <v>1590</v>
      </c>
      <c r="F282" s="126" t="s">
        <v>1591</v>
      </c>
      <c r="G282" s="126" t="s">
        <v>1592</v>
      </c>
      <c r="I282" s="126" t="s">
        <v>3513</v>
      </c>
      <c r="J282" s="126" t="s">
        <v>2186</v>
      </c>
    </row>
    <row r="283" spans="1:10">
      <c r="A283" s="126">
        <v>282</v>
      </c>
      <c r="B283" s="126" t="s">
        <v>907</v>
      </c>
      <c r="C283" s="126" t="s">
        <v>280</v>
      </c>
      <c r="D283" s="126" t="s">
        <v>1593</v>
      </c>
      <c r="E283" s="126" t="s">
        <v>1594</v>
      </c>
      <c r="F283" s="126" t="s">
        <v>1595</v>
      </c>
      <c r="G283" s="126" t="s">
        <v>963</v>
      </c>
      <c r="H283" s="126" t="s">
        <v>1596</v>
      </c>
      <c r="J283" s="126" t="s">
        <v>2186</v>
      </c>
    </row>
    <row r="284" spans="1:10">
      <c r="A284" s="126">
        <v>283</v>
      </c>
      <c r="B284" s="126" t="s">
        <v>907</v>
      </c>
      <c r="C284" s="126" t="s">
        <v>280</v>
      </c>
      <c r="D284" s="126" t="s">
        <v>1597</v>
      </c>
      <c r="E284" s="126" t="s">
        <v>1598</v>
      </c>
      <c r="F284" s="126" t="s">
        <v>1599</v>
      </c>
      <c r="G284" s="126" t="s">
        <v>995</v>
      </c>
      <c r="H284" s="126" t="s">
        <v>1600</v>
      </c>
      <c r="J284" s="126" t="s">
        <v>2186</v>
      </c>
    </row>
    <row r="285" spans="1:10">
      <c r="A285" s="126">
        <v>284</v>
      </c>
      <c r="B285" s="126" t="s">
        <v>907</v>
      </c>
      <c r="C285" s="126" t="s">
        <v>280</v>
      </c>
      <c r="D285" s="126" t="s">
        <v>1601</v>
      </c>
      <c r="E285" s="126" t="s">
        <v>1602</v>
      </c>
      <c r="F285" s="126" t="s">
        <v>1603</v>
      </c>
      <c r="G285" s="126" t="s">
        <v>1277</v>
      </c>
      <c r="H285" s="126" t="s">
        <v>1604</v>
      </c>
      <c r="J285" s="126" t="s">
        <v>2186</v>
      </c>
    </row>
    <row r="286" spans="1:10">
      <c r="A286" s="126">
        <v>285</v>
      </c>
      <c r="B286" s="126" t="s">
        <v>907</v>
      </c>
      <c r="C286" s="126" t="s">
        <v>280</v>
      </c>
      <c r="D286" s="126" t="s">
        <v>1605</v>
      </c>
      <c r="E286" s="126" t="s">
        <v>1606</v>
      </c>
      <c r="F286" s="126" t="s">
        <v>1607</v>
      </c>
      <c r="G286" s="126" t="s">
        <v>1158</v>
      </c>
      <c r="J286" s="126" t="s">
        <v>2186</v>
      </c>
    </row>
    <row r="287" spans="1:10">
      <c r="A287" s="126">
        <v>286</v>
      </c>
      <c r="B287" s="126" t="s">
        <v>907</v>
      </c>
      <c r="C287" s="126" t="s">
        <v>280</v>
      </c>
      <c r="D287" s="126" t="s">
        <v>1608</v>
      </c>
      <c r="E287" s="126" t="s">
        <v>1609</v>
      </c>
      <c r="F287" s="126" t="s">
        <v>1610</v>
      </c>
      <c r="G287" s="126" t="s">
        <v>1163</v>
      </c>
      <c r="H287" s="126" t="s">
        <v>1611</v>
      </c>
      <c r="J287" s="126" t="s">
        <v>2186</v>
      </c>
    </row>
    <row r="288" spans="1:10">
      <c r="A288" s="126">
        <v>287</v>
      </c>
      <c r="B288" s="126" t="s">
        <v>907</v>
      </c>
      <c r="C288" s="126" t="s">
        <v>280</v>
      </c>
      <c r="D288" s="126" t="s">
        <v>1612</v>
      </c>
      <c r="E288" s="126" t="s">
        <v>1613</v>
      </c>
      <c r="F288" s="126" t="s">
        <v>1614</v>
      </c>
      <c r="G288" s="126" t="s">
        <v>1158</v>
      </c>
      <c r="H288" s="126" t="s">
        <v>1615</v>
      </c>
      <c r="J288" s="126" t="s">
        <v>2186</v>
      </c>
    </row>
    <row r="289" spans="1:10">
      <c r="A289" s="126">
        <v>288</v>
      </c>
      <c r="B289" s="126" t="s">
        <v>907</v>
      </c>
      <c r="C289" s="126" t="s">
        <v>280</v>
      </c>
      <c r="D289" s="126" t="s">
        <v>1616</v>
      </c>
      <c r="E289" s="126" t="s">
        <v>1617</v>
      </c>
      <c r="F289" s="126" t="s">
        <v>1618</v>
      </c>
      <c r="G289" s="126" t="s">
        <v>954</v>
      </c>
      <c r="J289" s="126" t="s">
        <v>2186</v>
      </c>
    </row>
    <row r="290" spans="1:10">
      <c r="A290" s="126">
        <v>289</v>
      </c>
      <c r="B290" s="126" t="s">
        <v>907</v>
      </c>
      <c r="C290" s="126" t="s">
        <v>280</v>
      </c>
      <c r="D290" s="126" t="s">
        <v>1619</v>
      </c>
      <c r="E290" s="126" t="s">
        <v>1620</v>
      </c>
      <c r="F290" s="126" t="s">
        <v>1621</v>
      </c>
      <c r="G290" s="126" t="s">
        <v>1200</v>
      </c>
      <c r="I290" s="126" t="s">
        <v>3514</v>
      </c>
      <c r="J290" s="126" t="s">
        <v>2186</v>
      </c>
    </row>
    <row r="291" spans="1:10">
      <c r="A291" s="126">
        <v>290</v>
      </c>
      <c r="B291" s="126" t="s">
        <v>907</v>
      </c>
      <c r="C291" s="126" t="s">
        <v>280</v>
      </c>
      <c r="D291" s="126" t="s">
        <v>1622</v>
      </c>
      <c r="E291" s="126" t="s">
        <v>1623</v>
      </c>
      <c r="F291" s="126" t="s">
        <v>1624</v>
      </c>
      <c r="G291" s="126" t="s">
        <v>921</v>
      </c>
      <c r="H291" s="126" t="s">
        <v>1625</v>
      </c>
      <c r="J291" s="126" t="s">
        <v>2186</v>
      </c>
    </row>
    <row r="292" spans="1:10">
      <c r="A292" s="126">
        <v>291</v>
      </c>
      <c r="B292" s="126" t="s">
        <v>907</v>
      </c>
      <c r="C292" s="126" t="s">
        <v>280</v>
      </c>
      <c r="D292" s="126" t="s">
        <v>2097</v>
      </c>
      <c r="E292" s="126" t="s">
        <v>3515</v>
      </c>
      <c r="F292" s="126" t="s">
        <v>2098</v>
      </c>
      <c r="G292" s="126" t="s">
        <v>1132</v>
      </c>
      <c r="H292" s="126" t="s">
        <v>2099</v>
      </c>
      <c r="J292" s="126" t="s">
        <v>2186</v>
      </c>
    </row>
    <row r="293" spans="1:10">
      <c r="A293" s="126">
        <v>292</v>
      </c>
      <c r="B293" s="126" t="s">
        <v>907</v>
      </c>
      <c r="C293" s="126" t="s">
        <v>280</v>
      </c>
      <c r="D293" s="126" t="s">
        <v>1626</v>
      </c>
      <c r="E293" s="126" t="s">
        <v>1627</v>
      </c>
      <c r="F293" s="126" t="s">
        <v>1628</v>
      </c>
      <c r="G293" s="126" t="s">
        <v>916</v>
      </c>
      <c r="J293" s="126" t="s">
        <v>2186</v>
      </c>
    </row>
    <row r="294" spans="1:10">
      <c r="A294" s="126">
        <v>293</v>
      </c>
      <c r="B294" s="126" t="s">
        <v>907</v>
      </c>
      <c r="C294" s="126" t="s">
        <v>280</v>
      </c>
      <c r="D294" s="126" t="s">
        <v>1629</v>
      </c>
      <c r="E294" s="126" t="s">
        <v>1630</v>
      </c>
      <c r="F294" s="126" t="s">
        <v>1631</v>
      </c>
      <c r="G294" s="126" t="s">
        <v>1132</v>
      </c>
      <c r="H294" s="126" t="s">
        <v>1632</v>
      </c>
      <c r="J294" s="126" t="s">
        <v>2186</v>
      </c>
    </row>
    <row r="295" spans="1:10">
      <c r="A295" s="126">
        <v>294</v>
      </c>
      <c r="B295" s="126" t="s">
        <v>907</v>
      </c>
      <c r="C295" s="126" t="s">
        <v>280</v>
      </c>
      <c r="D295" s="126" t="s">
        <v>1633</v>
      </c>
      <c r="E295" s="126" t="s">
        <v>1634</v>
      </c>
      <c r="F295" s="126" t="s">
        <v>1635</v>
      </c>
      <c r="G295" s="126" t="s">
        <v>1082</v>
      </c>
      <c r="H295" s="126" t="s">
        <v>1636</v>
      </c>
      <c r="J295" s="126" t="s">
        <v>2186</v>
      </c>
    </row>
    <row r="296" spans="1:10">
      <c r="A296" s="126">
        <v>295</v>
      </c>
      <c r="B296" s="126" t="s">
        <v>907</v>
      </c>
      <c r="C296" s="126" t="s">
        <v>280</v>
      </c>
      <c r="D296" s="126" t="s">
        <v>1637</v>
      </c>
      <c r="E296" s="126" t="s">
        <v>1638</v>
      </c>
      <c r="F296" s="126" t="s">
        <v>1639</v>
      </c>
      <c r="G296" s="126" t="s">
        <v>1105</v>
      </c>
      <c r="H296" s="126" t="s">
        <v>1640</v>
      </c>
      <c r="J296" s="126" t="s">
        <v>2186</v>
      </c>
    </row>
    <row r="297" spans="1:10">
      <c r="A297" s="126">
        <v>296</v>
      </c>
      <c r="B297" s="126" t="s">
        <v>907</v>
      </c>
      <c r="C297" s="126" t="s">
        <v>280</v>
      </c>
      <c r="D297" s="126" t="s">
        <v>1641</v>
      </c>
      <c r="E297" s="126" t="s">
        <v>1642</v>
      </c>
      <c r="F297" s="126" t="s">
        <v>1643</v>
      </c>
      <c r="G297" s="126" t="s">
        <v>1522</v>
      </c>
      <c r="H297" s="126" t="s">
        <v>1644</v>
      </c>
      <c r="J297" s="126" t="s">
        <v>2186</v>
      </c>
    </row>
    <row r="298" spans="1:10">
      <c r="A298" s="126">
        <v>297</v>
      </c>
      <c r="B298" s="126" t="s">
        <v>907</v>
      </c>
      <c r="C298" s="126" t="s">
        <v>280</v>
      </c>
      <c r="D298" s="126" t="s">
        <v>1645</v>
      </c>
      <c r="E298" s="126" t="s">
        <v>1646</v>
      </c>
      <c r="F298" s="126" t="s">
        <v>1647</v>
      </c>
      <c r="G298" s="126" t="s">
        <v>1277</v>
      </c>
      <c r="H298" s="126" t="s">
        <v>1648</v>
      </c>
      <c r="J298" s="126" t="s">
        <v>2186</v>
      </c>
    </row>
    <row r="299" spans="1:10">
      <c r="A299" s="126">
        <v>298</v>
      </c>
      <c r="B299" s="126" t="s">
        <v>907</v>
      </c>
      <c r="C299" s="126" t="s">
        <v>280</v>
      </c>
      <c r="D299" s="126" t="s">
        <v>1649</v>
      </c>
      <c r="E299" s="126" t="s">
        <v>1650</v>
      </c>
      <c r="F299" s="126" t="s">
        <v>1651</v>
      </c>
      <c r="G299" s="126" t="s">
        <v>1132</v>
      </c>
      <c r="H299" s="126" t="s">
        <v>1652</v>
      </c>
      <c r="J299" s="126" t="s">
        <v>2186</v>
      </c>
    </row>
    <row r="300" spans="1:10">
      <c r="A300" s="126">
        <v>299</v>
      </c>
      <c r="B300" s="126" t="s">
        <v>907</v>
      </c>
      <c r="C300" s="126" t="s">
        <v>280</v>
      </c>
      <c r="D300" s="126" t="s">
        <v>1653</v>
      </c>
      <c r="E300" s="126" t="s">
        <v>1654</v>
      </c>
      <c r="F300" s="126" t="s">
        <v>1655</v>
      </c>
      <c r="G300" s="126" t="s">
        <v>1119</v>
      </c>
      <c r="H300" s="126" t="s">
        <v>1656</v>
      </c>
      <c r="J300" s="126" t="s">
        <v>2186</v>
      </c>
    </row>
    <row r="301" spans="1:10">
      <c r="A301" s="126">
        <v>300</v>
      </c>
      <c r="B301" s="126" t="s">
        <v>907</v>
      </c>
      <c r="C301" s="126" t="s">
        <v>280</v>
      </c>
      <c r="D301" s="126" t="s">
        <v>3516</v>
      </c>
      <c r="E301" s="126" t="s">
        <v>3517</v>
      </c>
      <c r="F301" s="126" t="s">
        <v>3518</v>
      </c>
      <c r="G301" s="126" t="s">
        <v>1119</v>
      </c>
      <c r="H301" s="126" t="s">
        <v>3519</v>
      </c>
      <c r="J301" s="126" t="s">
        <v>2186</v>
      </c>
    </row>
    <row r="302" spans="1:10">
      <c r="A302" s="126">
        <v>301</v>
      </c>
      <c r="B302" s="126" t="s">
        <v>907</v>
      </c>
      <c r="C302" s="126" t="s">
        <v>280</v>
      </c>
      <c r="D302" s="126" t="s">
        <v>1657</v>
      </c>
      <c r="E302" s="126" t="s">
        <v>1658</v>
      </c>
      <c r="F302" s="126" t="s">
        <v>1659</v>
      </c>
      <c r="G302" s="126" t="s">
        <v>972</v>
      </c>
      <c r="H302" s="126" t="s">
        <v>1660</v>
      </c>
      <c r="J302" s="126" t="s">
        <v>2186</v>
      </c>
    </row>
    <row r="303" spans="1:10">
      <c r="A303" s="126">
        <v>302</v>
      </c>
      <c r="B303" s="126" t="s">
        <v>907</v>
      </c>
      <c r="C303" s="126" t="s">
        <v>280</v>
      </c>
      <c r="D303" s="126" t="s">
        <v>1661</v>
      </c>
      <c r="E303" s="126" t="s">
        <v>1662</v>
      </c>
      <c r="F303" s="126" t="s">
        <v>1663</v>
      </c>
      <c r="G303" s="126" t="s">
        <v>1096</v>
      </c>
      <c r="H303" s="126" t="s">
        <v>1664</v>
      </c>
      <c r="J303" s="126" t="s">
        <v>2186</v>
      </c>
    </row>
    <row r="304" spans="1:10">
      <c r="A304" s="126">
        <v>303</v>
      </c>
      <c r="B304" s="126" t="s">
        <v>907</v>
      </c>
      <c r="C304" s="126" t="s">
        <v>280</v>
      </c>
      <c r="D304" s="126" t="s">
        <v>1665</v>
      </c>
      <c r="E304" s="126" t="s">
        <v>1666</v>
      </c>
      <c r="F304" s="126" t="s">
        <v>1667</v>
      </c>
      <c r="G304" s="126" t="s">
        <v>1158</v>
      </c>
      <c r="H304" s="126" t="s">
        <v>1668</v>
      </c>
      <c r="J304" s="126" t="s">
        <v>2186</v>
      </c>
    </row>
    <row r="305" spans="1:10">
      <c r="A305" s="126">
        <v>304</v>
      </c>
      <c r="B305" s="126" t="s">
        <v>907</v>
      </c>
      <c r="C305" s="126" t="s">
        <v>280</v>
      </c>
      <c r="D305" s="126" t="s">
        <v>1669</v>
      </c>
      <c r="E305" s="126" t="s">
        <v>1670</v>
      </c>
      <c r="F305" s="126" t="s">
        <v>1671</v>
      </c>
      <c r="G305" s="126" t="s">
        <v>995</v>
      </c>
      <c r="H305" s="126" t="s">
        <v>1672</v>
      </c>
      <c r="I305" s="126" t="s">
        <v>1673</v>
      </c>
      <c r="J305" s="126" t="s">
        <v>2186</v>
      </c>
    </row>
    <row r="306" spans="1:10">
      <c r="A306" s="126">
        <v>305</v>
      </c>
      <c r="B306" s="126" t="s">
        <v>907</v>
      </c>
      <c r="C306" s="126" t="s">
        <v>280</v>
      </c>
      <c r="D306" s="126" t="s">
        <v>1674</v>
      </c>
      <c r="E306" s="126" t="s">
        <v>1675</v>
      </c>
      <c r="F306" s="126" t="s">
        <v>1676</v>
      </c>
      <c r="G306" s="126" t="s">
        <v>1096</v>
      </c>
      <c r="I306" s="126" t="s">
        <v>3520</v>
      </c>
      <c r="J306" s="126" t="s">
        <v>2186</v>
      </c>
    </row>
    <row r="307" spans="1:10">
      <c r="A307" s="126">
        <v>306</v>
      </c>
      <c r="B307" s="126" t="s">
        <v>907</v>
      </c>
      <c r="C307" s="126" t="s">
        <v>280</v>
      </c>
      <c r="D307" s="126" t="s">
        <v>1677</v>
      </c>
      <c r="E307" s="126" t="s">
        <v>1678</v>
      </c>
      <c r="F307" s="126" t="s">
        <v>1679</v>
      </c>
      <c r="G307" s="126" t="s">
        <v>995</v>
      </c>
      <c r="H307" s="126" t="s">
        <v>1680</v>
      </c>
      <c r="I307" s="126" t="s">
        <v>3521</v>
      </c>
      <c r="J307" s="126" t="s">
        <v>2186</v>
      </c>
    </row>
    <row r="308" spans="1:10">
      <c r="A308" s="126">
        <v>307</v>
      </c>
      <c r="B308" s="126" t="s">
        <v>907</v>
      </c>
      <c r="C308" s="126" t="s">
        <v>280</v>
      </c>
      <c r="D308" s="126" t="s">
        <v>1681</v>
      </c>
      <c r="E308" s="126" t="s">
        <v>1682</v>
      </c>
      <c r="F308" s="126" t="s">
        <v>1683</v>
      </c>
      <c r="G308" s="126" t="s">
        <v>1119</v>
      </c>
      <c r="H308" s="126" t="s">
        <v>1684</v>
      </c>
      <c r="J308" s="126" t="s">
        <v>2186</v>
      </c>
    </row>
    <row r="309" spans="1:10">
      <c r="A309" s="126">
        <v>308</v>
      </c>
      <c r="B309" s="126" t="s">
        <v>907</v>
      </c>
      <c r="C309" s="126" t="s">
        <v>280</v>
      </c>
      <c r="D309" s="126" t="s">
        <v>1685</v>
      </c>
      <c r="E309" s="126" t="s">
        <v>1686</v>
      </c>
      <c r="F309" s="126" t="s">
        <v>1687</v>
      </c>
      <c r="G309" s="126" t="s">
        <v>972</v>
      </c>
      <c r="H309" s="126" t="s">
        <v>1688</v>
      </c>
      <c r="J309" s="126" t="s">
        <v>2186</v>
      </c>
    </row>
    <row r="310" spans="1:10">
      <c r="A310" s="126">
        <v>309</v>
      </c>
      <c r="B310" s="126" t="s">
        <v>907</v>
      </c>
      <c r="C310" s="126" t="s">
        <v>280</v>
      </c>
      <c r="D310" s="126" t="s">
        <v>3522</v>
      </c>
      <c r="E310" s="126" t="s">
        <v>3523</v>
      </c>
      <c r="F310" s="126" t="s">
        <v>3524</v>
      </c>
      <c r="G310" s="126" t="s">
        <v>1163</v>
      </c>
      <c r="H310" s="126" t="s">
        <v>3525</v>
      </c>
      <c r="J310" s="126" t="s">
        <v>2186</v>
      </c>
    </row>
    <row r="311" spans="1:10">
      <c r="A311" s="126">
        <v>310</v>
      </c>
      <c r="B311" s="126" t="s">
        <v>907</v>
      </c>
      <c r="C311" s="126" t="s">
        <v>280</v>
      </c>
      <c r="D311" s="126" t="s">
        <v>1693</v>
      </c>
      <c r="E311" s="126" t="s">
        <v>1690</v>
      </c>
      <c r="F311" s="126" t="s">
        <v>1694</v>
      </c>
      <c r="G311" s="126" t="s">
        <v>972</v>
      </c>
      <c r="H311" s="126" t="s">
        <v>1695</v>
      </c>
      <c r="I311" s="126" t="s">
        <v>3526</v>
      </c>
      <c r="J311" s="126" t="s">
        <v>2186</v>
      </c>
    </row>
    <row r="312" spans="1:10">
      <c r="A312" s="126">
        <v>311</v>
      </c>
      <c r="B312" s="126" t="s">
        <v>907</v>
      </c>
      <c r="C312" s="126" t="s">
        <v>280</v>
      </c>
      <c r="D312" s="126" t="s">
        <v>1696</v>
      </c>
      <c r="E312" s="126" t="s">
        <v>1690</v>
      </c>
      <c r="F312" s="126" t="s">
        <v>1697</v>
      </c>
      <c r="G312" s="126" t="s">
        <v>1328</v>
      </c>
      <c r="H312" s="126" t="s">
        <v>1698</v>
      </c>
      <c r="I312" s="126" t="s">
        <v>3527</v>
      </c>
      <c r="J312" s="126" t="s">
        <v>2186</v>
      </c>
    </row>
    <row r="313" spans="1:10">
      <c r="A313" s="126">
        <v>312</v>
      </c>
      <c r="B313" s="126" t="s">
        <v>907</v>
      </c>
      <c r="C313" s="126" t="s">
        <v>280</v>
      </c>
      <c r="D313" s="126" t="s">
        <v>1689</v>
      </c>
      <c r="E313" s="126" t="s">
        <v>1690</v>
      </c>
      <c r="F313" s="126" t="s">
        <v>1691</v>
      </c>
      <c r="G313" s="126" t="s">
        <v>1082</v>
      </c>
      <c r="H313" s="126" t="s">
        <v>1692</v>
      </c>
      <c r="J313" s="126" t="s">
        <v>2186</v>
      </c>
    </row>
    <row r="314" spans="1:10">
      <c r="A314" s="126">
        <v>313</v>
      </c>
      <c r="B314" s="126" t="s">
        <v>907</v>
      </c>
      <c r="C314" s="126" t="s">
        <v>280</v>
      </c>
      <c r="D314" s="126" t="s">
        <v>1699</v>
      </c>
      <c r="E314" s="126" t="s">
        <v>1700</v>
      </c>
      <c r="F314" s="126" t="s">
        <v>1701</v>
      </c>
      <c r="G314" s="126" t="s">
        <v>1328</v>
      </c>
      <c r="I314" s="126" t="s">
        <v>3528</v>
      </c>
      <c r="J314" s="126" t="s">
        <v>2186</v>
      </c>
    </row>
    <row r="315" spans="1:10">
      <c r="A315" s="126">
        <v>314</v>
      </c>
      <c r="B315" s="126" t="s">
        <v>907</v>
      </c>
      <c r="C315" s="126" t="s">
        <v>280</v>
      </c>
      <c r="D315" s="126" t="s">
        <v>1702</v>
      </c>
      <c r="E315" s="126" t="s">
        <v>1703</v>
      </c>
      <c r="F315" s="126" t="s">
        <v>1704</v>
      </c>
      <c r="G315" s="126" t="s">
        <v>1282</v>
      </c>
      <c r="H315" s="126" t="s">
        <v>1705</v>
      </c>
      <c r="I315" s="126" t="s">
        <v>1706</v>
      </c>
      <c r="J315" s="126" t="s">
        <v>2186</v>
      </c>
    </row>
    <row r="316" spans="1:10">
      <c r="A316" s="126">
        <v>315</v>
      </c>
      <c r="B316" s="126" t="s">
        <v>907</v>
      </c>
      <c r="C316" s="126" t="s">
        <v>280</v>
      </c>
      <c r="D316" s="126" t="s">
        <v>3529</v>
      </c>
      <c r="E316" s="126" t="s">
        <v>3530</v>
      </c>
      <c r="F316" s="126" t="s">
        <v>3531</v>
      </c>
      <c r="G316" s="126" t="s">
        <v>1096</v>
      </c>
      <c r="H316" s="126" t="s">
        <v>3532</v>
      </c>
      <c r="J316" s="126" t="s">
        <v>2186</v>
      </c>
    </row>
    <row r="317" spans="1:10">
      <c r="A317" s="126">
        <v>316</v>
      </c>
      <c r="B317" s="126" t="s">
        <v>907</v>
      </c>
      <c r="C317" s="126" t="s">
        <v>280</v>
      </c>
      <c r="D317" s="126" t="s">
        <v>1707</v>
      </c>
      <c r="E317" s="126" t="s">
        <v>1708</v>
      </c>
      <c r="F317" s="126" t="s">
        <v>1709</v>
      </c>
      <c r="G317" s="126" t="s">
        <v>1132</v>
      </c>
      <c r="H317" s="126" t="s">
        <v>1710</v>
      </c>
      <c r="I317" s="126" t="s">
        <v>3533</v>
      </c>
      <c r="J317" s="126" t="s">
        <v>2186</v>
      </c>
    </row>
    <row r="318" spans="1:10">
      <c r="A318" s="126">
        <v>317</v>
      </c>
      <c r="B318" s="126" t="s">
        <v>907</v>
      </c>
      <c r="C318" s="126" t="s">
        <v>280</v>
      </c>
      <c r="D318" s="126" t="s">
        <v>1711</v>
      </c>
      <c r="E318" s="126" t="s">
        <v>1712</v>
      </c>
      <c r="F318" s="126" t="s">
        <v>1713</v>
      </c>
      <c r="G318" s="126" t="s">
        <v>963</v>
      </c>
      <c r="H318" s="126" t="s">
        <v>1714</v>
      </c>
      <c r="J318" s="126" t="s">
        <v>2186</v>
      </c>
    </row>
    <row r="319" spans="1:10">
      <c r="A319" s="126">
        <v>318</v>
      </c>
      <c r="B319" s="126" t="s">
        <v>907</v>
      </c>
      <c r="C319" s="126" t="s">
        <v>280</v>
      </c>
      <c r="D319" s="126" t="s">
        <v>1715</v>
      </c>
      <c r="E319" s="126" t="s">
        <v>1716</v>
      </c>
      <c r="F319" s="126" t="s">
        <v>1717</v>
      </c>
      <c r="G319" s="126" t="s">
        <v>1277</v>
      </c>
      <c r="H319" s="126" t="s">
        <v>1718</v>
      </c>
      <c r="J319" s="126" t="s">
        <v>2186</v>
      </c>
    </row>
    <row r="320" spans="1:10">
      <c r="A320" s="126">
        <v>319</v>
      </c>
      <c r="B320" s="126" t="s">
        <v>907</v>
      </c>
      <c r="C320" s="126" t="s">
        <v>280</v>
      </c>
      <c r="D320" s="126" t="s">
        <v>1719</v>
      </c>
      <c r="E320" s="126" t="s">
        <v>1720</v>
      </c>
      <c r="F320" s="126" t="s">
        <v>1721</v>
      </c>
      <c r="G320" s="126" t="s">
        <v>1179</v>
      </c>
      <c r="H320" s="126" t="s">
        <v>1722</v>
      </c>
      <c r="I320" s="126" t="s">
        <v>3513</v>
      </c>
      <c r="J320" s="126" t="s">
        <v>2186</v>
      </c>
    </row>
    <row r="321" spans="1:10">
      <c r="A321" s="126">
        <v>320</v>
      </c>
      <c r="B321" s="126" t="s">
        <v>907</v>
      </c>
      <c r="C321" s="126" t="s">
        <v>280</v>
      </c>
      <c r="D321" s="126" t="s">
        <v>1723</v>
      </c>
      <c r="E321" s="126" t="s">
        <v>1724</v>
      </c>
      <c r="F321" s="126" t="s">
        <v>1725</v>
      </c>
      <c r="G321" s="126" t="s">
        <v>1082</v>
      </c>
      <c r="H321" s="126" t="s">
        <v>1726</v>
      </c>
      <c r="J321" s="126" t="s">
        <v>2186</v>
      </c>
    </row>
    <row r="322" spans="1:10">
      <c r="A322" s="126">
        <v>321</v>
      </c>
      <c r="B322" s="126" t="s">
        <v>907</v>
      </c>
      <c r="C322" s="126" t="s">
        <v>280</v>
      </c>
      <c r="D322" s="126" t="s">
        <v>1727</v>
      </c>
      <c r="E322" s="126" t="s">
        <v>1728</v>
      </c>
      <c r="F322" s="126" t="s">
        <v>1729</v>
      </c>
      <c r="G322" s="126" t="s">
        <v>1163</v>
      </c>
      <c r="H322" s="126" t="s">
        <v>1730</v>
      </c>
      <c r="J322" s="126" t="s">
        <v>2186</v>
      </c>
    </row>
    <row r="323" spans="1:10">
      <c r="A323" s="126">
        <v>322</v>
      </c>
      <c r="B323" s="126" t="s">
        <v>907</v>
      </c>
      <c r="C323" s="126" t="s">
        <v>280</v>
      </c>
      <c r="D323" s="126" t="s">
        <v>1731</v>
      </c>
      <c r="E323" s="126" t="s">
        <v>1732</v>
      </c>
      <c r="F323" s="126" t="s">
        <v>1733</v>
      </c>
      <c r="G323" s="126" t="s">
        <v>1282</v>
      </c>
      <c r="H323" s="126" t="s">
        <v>1734</v>
      </c>
      <c r="J323" s="126" t="s">
        <v>2186</v>
      </c>
    </row>
    <row r="324" spans="1:10">
      <c r="A324" s="126">
        <v>323</v>
      </c>
      <c r="B324" s="126" t="s">
        <v>907</v>
      </c>
      <c r="C324" s="126" t="s">
        <v>280</v>
      </c>
      <c r="D324" s="126" t="s">
        <v>1735</v>
      </c>
      <c r="E324" s="126" t="s">
        <v>1736</v>
      </c>
      <c r="F324" s="126" t="s">
        <v>1737</v>
      </c>
      <c r="G324" s="126" t="s">
        <v>963</v>
      </c>
      <c r="H324" s="126" t="s">
        <v>1738</v>
      </c>
      <c r="J324" s="126" t="s">
        <v>2186</v>
      </c>
    </row>
    <row r="325" spans="1:10">
      <c r="A325" s="126">
        <v>324</v>
      </c>
      <c r="B325" s="126" t="s">
        <v>907</v>
      </c>
      <c r="C325" s="126" t="s">
        <v>280</v>
      </c>
      <c r="D325" s="126" t="s">
        <v>1739</v>
      </c>
      <c r="E325" s="126" t="s">
        <v>1740</v>
      </c>
      <c r="F325" s="126" t="s">
        <v>1741</v>
      </c>
      <c r="G325" s="126" t="s">
        <v>954</v>
      </c>
      <c r="H325" s="126" t="s">
        <v>1742</v>
      </c>
      <c r="J325" s="126" t="s">
        <v>2186</v>
      </c>
    </row>
    <row r="326" spans="1:10">
      <c r="A326" s="126">
        <v>325</v>
      </c>
      <c r="B326" s="126" t="s">
        <v>907</v>
      </c>
      <c r="C326" s="126" t="s">
        <v>280</v>
      </c>
      <c r="D326" s="126" t="s">
        <v>1743</v>
      </c>
      <c r="E326" s="126" t="s">
        <v>1744</v>
      </c>
      <c r="F326" s="126" t="s">
        <v>1745</v>
      </c>
      <c r="G326" s="126" t="s">
        <v>1282</v>
      </c>
      <c r="H326" s="126" t="s">
        <v>1746</v>
      </c>
      <c r="I326" s="126" t="s">
        <v>3534</v>
      </c>
      <c r="J326" s="126" t="s">
        <v>2186</v>
      </c>
    </row>
    <row r="327" spans="1:10">
      <c r="A327" s="126">
        <v>326</v>
      </c>
      <c r="B327" s="126" t="s">
        <v>907</v>
      </c>
      <c r="C327" s="126" t="s">
        <v>280</v>
      </c>
      <c r="D327" s="126" t="s">
        <v>1747</v>
      </c>
      <c r="E327" s="126" t="s">
        <v>1748</v>
      </c>
      <c r="F327" s="126" t="s">
        <v>1749</v>
      </c>
      <c r="G327" s="126" t="s">
        <v>1277</v>
      </c>
      <c r="H327" s="126" t="s">
        <v>1750</v>
      </c>
      <c r="J327" s="126" t="s">
        <v>2186</v>
      </c>
    </row>
    <row r="328" spans="1:10">
      <c r="A328" s="126">
        <v>327</v>
      </c>
      <c r="B328" s="126" t="s">
        <v>907</v>
      </c>
      <c r="C328" s="126" t="s">
        <v>280</v>
      </c>
      <c r="D328" s="126" t="s">
        <v>1754</v>
      </c>
      <c r="E328" s="126" t="s">
        <v>1752</v>
      </c>
      <c r="F328" s="126" t="s">
        <v>1755</v>
      </c>
      <c r="G328" s="126" t="s">
        <v>1328</v>
      </c>
      <c r="H328" s="126" t="s">
        <v>1756</v>
      </c>
      <c r="I328" s="126" t="s">
        <v>3535</v>
      </c>
      <c r="J328" s="126" t="s">
        <v>2186</v>
      </c>
    </row>
    <row r="329" spans="1:10">
      <c r="A329" s="126">
        <v>328</v>
      </c>
      <c r="B329" s="126" t="s">
        <v>907</v>
      </c>
      <c r="C329" s="126" t="s">
        <v>280</v>
      </c>
      <c r="D329" s="126" t="s">
        <v>1751</v>
      </c>
      <c r="E329" s="126" t="s">
        <v>1752</v>
      </c>
      <c r="F329" s="126" t="s">
        <v>1753</v>
      </c>
      <c r="G329" s="126" t="s">
        <v>995</v>
      </c>
      <c r="I329" s="126" t="s">
        <v>3536</v>
      </c>
      <c r="J329" s="126" t="s">
        <v>2186</v>
      </c>
    </row>
    <row r="330" spans="1:10">
      <c r="A330" s="126">
        <v>329</v>
      </c>
      <c r="B330" s="126" t="s">
        <v>907</v>
      </c>
      <c r="C330" s="126" t="s">
        <v>280</v>
      </c>
      <c r="D330" s="126" t="s">
        <v>1757</v>
      </c>
      <c r="E330" s="126" t="s">
        <v>1758</v>
      </c>
      <c r="F330" s="126" t="s">
        <v>1759</v>
      </c>
      <c r="G330" s="126" t="s">
        <v>1282</v>
      </c>
      <c r="H330" s="126" t="s">
        <v>1760</v>
      </c>
      <c r="J330" s="126" t="s">
        <v>2186</v>
      </c>
    </row>
    <row r="331" spans="1:10">
      <c r="A331" s="126">
        <v>330</v>
      </c>
      <c r="B331" s="126" t="s">
        <v>907</v>
      </c>
      <c r="C331" s="126" t="s">
        <v>280</v>
      </c>
      <c r="D331" s="126" t="s">
        <v>1761</v>
      </c>
      <c r="E331" s="126" t="s">
        <v>1762</v>
      </c>
      <c r="F331" s="126" t="s">
        <v>1763</v>
      </c>
      <c r="G331" s="126" t="s">
        <v>1282</v>
      </c>
      <c r="H331" s="126" t="s">
        <v>1764</v>
      </c>
      <c r="I331" s="126" t="s">
        <v>1765</v>
      </c>
      <c r="J331" s="126" t="s">
        <v>2186</v>
      </c>
    </row>
    <row r="332" spans="1:10">
      <c r="A332" s="126">
        <v>331</v>
      </c>
      <c r="B332" s="126" t="s">
        <v>907</v>
      </c>
      <c r="C332" s="126" t="s">
        <v>280</v>
      </c>
      <c r="D332" s="126" t="s">
        <v>1766</v>
      </c>
      <c r="E332" s="126" t="s">
        <v>1767</v>
      </c>
      <c r="F332" s="126" t="s">
        <v>1768</v>
      </c>
      <c r="G332" s="126" t="s">
        <v>1328</v>
      </c>
      <c r="H332" s="126" t="s">
        <v>1769</v>
      </c>
      <c r="J332" s="126" t="s">
        <v>2186</v>
      </c>
    </row>
    <row r="333" spans="1:10">
      <c r="A333" s="126">
        <v>332</v>
      </c>
      <c r="B333" s="126" t="s">
        <v>907</v>
      </c>
      <c r="C333" s="126" t="s">
        <v>280</v>
      </c>
      <c r="D333" s="126" t="s">
        <v>1770</v>
      </c>
      <c r="E333" s="126" t="s">
        <v>1771</v>
      </c>
      <c r="F333" s="126" t="s">
        <v>1772</v>
      </c>
      <c r="G333" s="126" t="s">
        <v>1277</v>
      </c>
      <c r="H333" s="126" t="s">
        <v>1773</v>
      </c>
      <c r="I333" s="126" t="s">
        <v>3537</v>
      </c>
      <c r="J333" s="126" t="s">
        <v>2186</v>
      </c>
    </row>
    <row r="334" spans="1:10">
      <c r="A334" s="126">
        <v>333</v>
      </c>
      <c r="B334" s="126" t="s">
        <v>907</v>
      </c>
      <c r="C334" s="126" t="s">
        <v>280</v>
      </c>
      <c r="D334" s="126" t="s">
        <v>1774</v>
      </c>
      <c r="E334" s="126" t="s">
        <v>1775</v>
      </c>
      <c r="F334" s="126" t="s">
        <v>1776</v>
      </c>
      <c r="G334" s="126" t="s">
        <v>1777</v>
      </c>
      <c r="H334" s="126" t="s">
        <v>1778</v>
      </c>
      <c r="J334" s="126" t="s">
        <v>2186</v>
      </c>
    </row>
    <row r="335" spans="1:10">
      <c r="A335" s="126">
        <v>334</v>
      </c>
      <c r="B335" s="126" t="s">
        <v>907</v>
      </c>
      <c r="C335" s="126" t="s">
        <v>280</v>
      </c>
      <c r="D335" s="126" t="s">
        <v>1779</v>
      </c>
      <c r="E335" s="126" t="s">
        <v>1780</v>
      </c>
      <c r="F335" s="126" t="s">
        <v>1781</v>
      </c>
      <c r="G335" s="126" t="s">
        <v>1200</v>
      </c>
      <c r="H335" s="126" t="s">
        <v>1782</v>
      </c>
      <c r="I335" s="126" t="s">
        <v>3445</v>
      </c>
      <c r="J335" s="126" t="s">
        <v>2186</v>
      </c>
    </row>
    <row r="336" spans="1:10">
      <c r="A336" s="126">
        <v>335</v>
      </c>
      <c r="B336" s="126" t="s">
        <v>907</v>
      </c>
      <c r="C336" s="126" t="s">
        <v>280</v>
      </c>
      <c r="D336" s="126" t="s">
        <v>1783</v>
      </c>
      <c r="E336" s="126" t="s">
        <v>1784</v>
      </c>
      <c r="F336" s="126" t="s">
        <v>1785</v>
      </c>
      <c r="G336" s="126" t="s">
        <v>1786</v>
      </c>
      <c r="H336" s="126" t="s">
        <v>1787</v>
      </c>
      <c r="J336" s="126" t="s">
        <v>2186</v>
      </c>
    </row>
    <row r="337" spans="1:10">
      <c r="A337" s="126">
        <v>336</v>
      </c>
      <c r="B337" s="126" t="s">
        <v>907</v>
      </c>
      <c r="C337" s="126" t="s">
        <v>280</v>
      </c>
      <c r="D337" s="126" t="s">
        <v>3538</v>
      </c>
      <c r="E337" s="126" t="s">
        <v>3539</v>
      </c>
      <c r="F337" s="126" t="s">
        <v>3540</v>
      </c>
      <c r="G337" s="126" t="s">
        <v>972</v>
      </c>
      <c r="H337" s="126" t="s">
        <v>3541</v>
      </c>
      <c r="J337" s="126" t="s">
        <v>2186</v>
      </c>
    </row>
    <row r="338" spans="1:10">
      <c r="A338" s="126">
        <v>337</v>
      </c>
      <c r="B338" s="126" t="s">
        <v>907</v>
      </c>
      <c r="C338" s="126" t="s">
        <v>280</v>
      </c>
      <c r="D338" s="126" t="s">
        <v>1788</v>
      </c>
      <c r="E338" s="126" t="s">
        <v>1789</v>
      </c>
      <c r="F338" s="126" t="s">
        <v>1790</v>
      </c>
      <c r="G338" s="126" t="s">
        <v>972</v>
      </c>
      <c r="J338" s="126" t="s">
        <v>2186</v>
      </c>
    </row>
    <row r="339" spans="1:10">
      <c r="A339" s="126">
        <v>338</v>
      </c>
      <c r="B339" s="126" t="s">
        <v>907</v>
      </c>
      <c r="C339" s="126" t="s">
        <v>280</v>
      </c>
      <c r="D339" s="126" t="s">
        <v>1791</v>
      </c>
      <c r="E339" s="126" t="s">
        <v>1792</v>
      </c>
      <c r="F339" s="126" t="s">
        <v>1793</v>
      </c>
      <c r="G339" s="126" t="s">
        <v>921</v>
      </c>
      <c r="H339" s="126" t="s">
        <v>1794</v>
      </c>
      <c r="J339" s="126" t="s">
        <v>2186</v>
      </c>
    </row>
    <row r="340" spans="1:10">
      <c r="A340" s="126">
        <v>339</v>
      </c>
      <c r="B340" s="126" t="s">
        <v>907</v>
      </c>
      <c r="C340" s="126" t="s">
        <v>280</v>
      </c>
      <c r="D340" s="126" t="s">
        <v>1795</v>
      </c>
      <c r="E340" s="126" t="s">
        <v>1796</v>
      </c>
      <c r="F340" s="126" t="s">
        <v>1797</v>
      </c>
      <c r="G340" s="126" t="s">
        <v>972</v>
      </c>
      <c r="H340" s="126" t="s">
        <v>1798</v>
      </c>
      <c r="I340" s="126" t="s">
        <v>3542</v>
      </c>
      <c r="J340" s="126" t="s">
        <v>2186</v>
      </c>
    </row>
    <row r="341" spans="1:10">
      <c r="A341" s="126">
        <v>340</v>
      </c>
      <c r="B341" s="126" t="s">
        <v>907</v>
      </c>
      <c r="C341" s="126" t="s">
        <v>280</v>
      </c>
      <c r="D341" s="126" t="s">
        <v>1799</v>
      </c>
      <c r="E341" s="126" t="s">
        <v>1800</v>
      </c>
      <c r="F341" s="126" t="s">
        <v>1801</v>
      </c>
      <c r="G341" s="126" t="s">
        <v>963</v>
      </c>
      <c r="H341" s="126" t="s">
        <v>1778</v>
      </c>
      <c r="J341" s="126" t="s">
        <v>2186</v>
      </c>
    </row>
    <row r="342" spans="1:10">
      <c r="A342" s="126">
        <v>341</v>
      </c>
      <c r="B342" s="126" t="s">
        <v>907</v>
      </c>
      <c r="C342" s="126" t="s">
        <v>280</v>
      </c>
      <c r="D342" s="126" t="s">
        <v>1802</v>
      </c>
      <c r="E342" s="126" t="s">
        <v>1803</v>
      </c>
      <c r="F342" s="126" t="s">
        <v>1804</v>
      </c>
      <c r="G342" s="126" t="s">
        <v>1200</v>
      </c>
      <c r="H342" s="126" t="s">
        <v>1805</v>
      </c>
      <c r="I342" s="126" t="s">
        <v>1806</v>
      </c>
      <c r="J342" s="126" t="s">
        <v>2186</v>
      </c>
    </row>
    <row r="343" spans="1:10">
      <c r="A343" s="126">
        <v>342</v>
      </c>
      <c r="B343" s="126" t="s">
        <v>907</v>
      </c>
      <c r="C343" s="126" t="s">
        <v>280</v>
      </c>
      <c r="D343" s="126" t="s">
        <v>1807</v>
      </c>
      <c r="E343" s="126" t="s">
        <v>1803</v>
      </c>
      <c r="F343" s="126" t="s">
        <v>1808</v>
      </c>
      <c r="G343" s="126" t="s">
        <v>1082</v>
      </c>
      <c r="H343" s="126" t="s">
        <v>1809</v>
      </c>
      <c r="J343" s="126" t="s">
        <v>2186</v>
      </c>
    </row>
    <row r="344" spans="1:10">
      <c r="A344" s="126">
        <v>343</v>
      </c>
      <c r="B344" s="126" t="s">
        <v>907</v>
      </c>
      <c r="C344" s="126" t="s">
        <v>280</v>
      </c>
      <c r="D344" s="126" t="s">
        <v>1810</v>
      </c>
      <c r="E344" s="126" t="s">
        <v>1811</v>
      </c>
      <c r="F344" s="126" t="s">
        <v>1812</v>
      </c>
      <c r="G344" s="126" t="s">
        <v>1105</v>
      </c>
      <c r="J344" s="126" t="s">
        <v>2186</v>
      </c>
    </row>
    <row r="345" spans="1:10">
      <c r="A345" s="126">
        <v>344</v>
      </c>
      <c r="B345" s="126" t="s">
        <v>907</v>
      </c>
      <c r="C345" s="126" t="s">
        <v>280</v>
      </c>
      <c r="D345" s="126" t="s">
        <v>1813</v>
      </c>
      <c r="E345" s="126" t="s">
        <v>1814</v>
      </c>
      <c r="F345" s="126" t="s">
        <v>1815</v>
      </c>
      <c r="G345" s="126" t="s">
        <v>1163</v>
      </c>
      <c r="H345" s="126" t="s">
        <v>1816</v>
      </c>
      <c r="J345" s="126" t="s">
        <v>2186</v>
      </c>
    </row>
    <row r="346" spans="1:10">
      <c r="A346" s="126">
        <v>345</v>
      </c>
      <c r="B346" s="126" t="s">
        <v>907</v>
      </c>
      <c r="C346" s="126" t="s">
        <v>280</v>
      </c>
      <c r="D346" s="126" t="s">
        <v>1817</v>
      </c>
      <c r="E346" s="126" t="s">
        <v>1818</v>
      </c>
      <c r="F346" s="126" t="s">
        <v>1819</v>
      </c>
      <c r="G346" s="126" t="s">
        <v>1163</v>
      </c>
      <c r="H346" s="126" t="s">
        <v>1820</v>
      </c>
      <c r="I346" s="126" t="s">
        <v>1821</v>
      </c>
      <c r="J346" s="126" t="s">
        <v>2186</v>
      </c>
    </row>
    <row r="347" spans="1:10">
      <c r="A347" s="126">
        <v>346</v>
      </c>
      <c r="B347" s="126" t="s">
        <v>907</v>
      </c>
      <c r="C347" s="126" t="s">
        <v>280</v>
      </c>
      <c r="D347" s="126" t="s">
        <v>1822</v>
      </c>
      <c r="E347" s="126" t="s">
        <v>1818</v>
      </c>
      <c r="F347" s="126" t="s">
        <v>1823</v>
      </c>
      <c r="G347" s="126" t="s">
        <v>1482</v>
      </c>
      <c r="H347" s="126" t="s">
        <v>1824</v>
      </c>
      <c r="I347" s="126" t="s">
        <v>3543</v>
      </c>
      <c r="J347" s="126" t="s">
        <v>2186</v>
      </c>
    </row>
    <row r="348" spans="1:10">
      <c r="A348" s="126">
        <v>347</v>
      </c>
      <c r="B348" s="126" t="s">
        <v>907</v>
      </c>
      <c r="C348" s="126" t="s">
        <v>280</v>
      </c>
      <c r="D348" s="126" t="s">
        <v>1825</v>
      </c>
      <c r="E348" s="126" t="s">
        <v>1818</v>
      </c>
      <c r="F348" s="126" t="s">
        <v>1826</v>
      </c>
      <c r="G348" s="126" t="s">
        <v>954</v>
      </c>
      <c r="J348" s="126" t="s">
        <v>2186</v>
      </c>
    </row>
    <row r="349" spans="1:10">
      <c r="A349" s="126">
        <v>348</v>
      </c>
      <c r="B349" s="126" t="s">
        <v>907</v>
      </c>
      <c r="C349" s="126" t="s">
        <v>280</v>
      </c>
      <c r="D349" s="126" t="s">
        <v>1827</v>
      </c>
      <c r="E349" s="126" t="s">
        <v>1828</v>
      </c>
      <c r="F349" s="126" t="s">
        <v>1829</v>
      </c>
      <c r="G349" s="126" t="s">
        <v>1200</v>
      </c>
      <c r="H349" s="126" t="s">
        <v>1830</v>
      </c>
      <c r="I349" s="126" t="s">
        <v>3528</v>
      </c>
      <c r="J349" s="126" t="s">
        <v>2186</v>
      </c>
    </row>
    <row r="350" spans="1:10">
      <c r="A350" s="126">
        <v>349</v>
      </c>
      <c r="B350" s="126" t="s">
        <v>907</v>
      </c>
      <c r="C350" s="126" t="s">
        <v>280</v>
      </c>
      <c r="D350" s="126" t="s">
        <v>1831</v>
      </c>
      <c r="E350" s="126" t="s">
        <v>1832</v>
      </c>
      <c r="F350" s="126" t="s">
        <v>1833</v>
      </c>
      <c r="G350" s="126" t="s">
        <v>995</v>
      </c>
      <c r="H350" s="126" t="s">
        <v>1834</v>
      </c>
      <c r="J350" s="126" t="s">
        <v>2186</v>
      </c>
    </row>
    <row r="351" spans="1:10">
      <c r="A351" s="126">
        <v>350</v>
      </c>
      <c r="B351" s="126" t="s">
        <v>907</v>
      </c>
      <c r="C351" s="126" t="s">
        <v>280</v>
      </c>
      <c r="D351" s="126" t="s">
        <v>1835</v>
      </c>
      <c r="E351" s="126" t="s">
        <v>1836</v>
      </c>
      <c r="F351" s="126" t="s">
        <v>1837</v>
      </c>
      <c r="G351" s="126" t="s">
        <v>1838</v>
      </c>
      <c r="H351" s="126" t="s">
        <v>1839</v>
      </c>
      <c r="J351" s="126" t="s">
        <v>2186</v>
      </c>
    </row>
    <row r="352" spans="1:10">
      <c r="A352" s="126">
        <v>351</v>
      </c>
      <c r="B352" s="126" t="s">
        <v>907</v>
      </c>
      <c r="C352" s="126" t="s">
        <v>280</v>
      </c>
      <c r="D352" s="126" t="s">
        <v>1840</v>
      </c>
      <c r="E352" s="126" t="s">
        <v>1836</v>
      </c>
      <c r="F352" s="126" t="s">
        <v>1841</v>
      </c>
      <c r="G352" s="126" t="s">
        <v>1200</v>
      </c>
      <c r="H352" s="126" t="s">
        <v>1842</v>
      </c>
      <c r="J352" s="126" t="s">
        <v>2186</v>
      </c>
    </row>
    <row r="353" spans="1:10">
      <c r="A353" s="126">
        <v>352</v>
      </c>
      <c r="B353" s="126" t="s">
        <v>907</v>
      </c>
      <c r="C353" s="126" t="s">
        <v>280</v>
      </c>
      <c r="D353" s="126" t="s">
        <v>1843</v>
      </c>
      <c r="E353" s="126" t="s">
        <v>1844</v>
      </c>
      <c r="F353" s="126" t="s">
        <v>1845</v>
      </c>
      <c r="G353" s="126" t="s">
        <v>1119</v>
      </c>
      <c r="J353" s="126" t="s">
        <v>2186</v>
      </c>
    </row>
    <row r="354" spans="1:10">
      <c r="A354" s="126">
        <v>353</v>
      </c>
      <c r="B354" s="126" t="s">
        <v>907</v>
      </c>
      <c r="C354" s="126" t="s">
        <v>280</v>
      </c>
      <c r="D354" s="126" t="s">
        <v>1846</v>
      </c>
      <c r="E354" s="126" t="s">
        <v>1847</v>
      </c>
      <c r="F354" s="126" t="s">
        <v>1848</v>
      </c>
      <c r="G354" s="126" t="s">
        <v>1119</v>
      </c>
      <c r="H354" s="126" t="s">
        <v>1849</v>
      </c>
      <c r="J354" s="126" t="s">
        <v>2186</v>
      </c>
    </row>
    <row r="355" spans="1:10">
      <c r="A355" s="126">
        <v>354</v>
      </c>
      <c r="B355" s="126" t="s">
        <v>907</v>
      </c>
      <c r="C355" s="126" t="s">
        <v>280</v>
      </c>
      <c r="D355" s="126" t="s">
        <v>1850</v>
      </c>
      <c r="E355" s="126" t="s">
        <v>1851</v>
      </c>
      <c r="F355" s="126" t="s">
        <v>1852</v>
      </c>
      <c r="G355" s="126" t="s">
        <v>1082</v>
      </c>
      <c r="H355" s="126" t="s">
        <v>1853</v>
      </c>
      <c r="I355" s="126" t="s">
        <v>3544</v>
      </c>
      <c r="J355" s="126" t="s">
        <v>2186</v>
      </c>
    </row>
    <row r="356" spans="1:10">
      <c r="A356" s="126">
        <v>355</v>
      </c>
      <c r="B356" s="126" t="s">
        <v>907</v>
      </c>
      <c r="C356" s="126" t="s">
        <v>280</v>
      </c>
      <c r="D356" s="126" t="s">
        <v>1864</v>
      </c>
      <c r="E356" s="126" t="s">
        <v>1855</v>
      </c>
      <c r="F356" s="126" t="s">
        <v>1865</v>
      </c>
      <c r="G356" s="126" t="s">
        <v>995</v>
      </c>
      <c r="I356" s="126" t="s">
        <v>3545</v>
      </c>
      <c r="J356" s="126" t="s">
        <v>2186</v>
      </c>
    </row>
    <row r="357" spans="1:10">
      <c r="A357" s="126">
        <v>356</v>
      </c>
      <c r="B357" s="126" t="s">
        <v>907</v>
      </c>
      <c r="C357" s="126" t="s">
        <v>280</v>
      </c>
      <c r="D357" s="126" t="s">
        <v>1854</v>
      </c>
      <c r="E357" s="126" t="s">
        <v>1855</v>
      </c>
      <c r="F357" s="126" t="s">
        <v>1856</v>
      </c>
      <c r="G357" s="126" t="s">
        <v>954</v>
      </c>
      <c r="H357" s="126" t="s">
        <v>1857</v>
      </c>
      <c r="J357" s="126" t="s">
        <v>2186</v>
      </c>
    </row>
    <row r="358" spans="1:10">
      <c r="A358" s="126">
        <v>357</v>
      </c>
      <c r="B358" s="126" t="s">
        <v>907</v>
      </c>
      <c r="C358" s="126" t="s">
        <v>280</v>
      </c>
      <c r="D358" s="126" t="s">
        <v>1858</v>
      </c>
      <c r="E358" s="126" t="s">
        <v>1855</v>
      </c>
      <c r="F358" s="126" t="s">
        <v>1859</v>
      </c>
      <c r="G358" s="126" t="s">
        <v>1082</v>
      </c>
      <c r="H358" s="126" t="s">
        <v>1860</v>
      </c>
      <c r="J358" s="126" t="s">
        <v>2186</v>
      </c>
    </row>
    <row r="359" spans="1:10">
      <c r="A359" s="126">
        <v>358</v>
      </c>
      <c r="B359" s="126" t="s">
        <v>907</v>
      </c>
      <c r="C359" s="126" t="s">
        <v>280</v>
      </c>
      <c r="D359" s="126" t="s">
        <v>1861</v>
      </c>
      <c r="E359" s="126" t="s">
        <v>1855</v>
      </c>
      <c r="F359" s="126" t="s">
        <v>1862</v>
      </c>
      <c r="G359" s="126" t="s">
        <v>1082</v>
      </c>
      <c r="H359" s="126" t="s">
        <v>1863</v>
      </c>
      <c r="J359" s="126" t="s">
        <v>2186</v>
      </c>
    </row>
    <row r="360" spans="1:10">
      <c r="A360" s="126">
        <v>359</v>
      </c>
      <c r="B360" s="126" t="s">
        <v>907</v>
      </c>
      <c r="C360" s="126" t="s">
        <v>280</v>
      </c>
      <c r="D360" s="126" t="s">
        <v>1866</v>
      </c>
      <c r="E360" s="126" t="s">
        <v>1867</v>
      </c>
      <c r="F360" s="126" t="s">
        <v>1868</v>
      </c>
      <c r="G360" s="126" t="s">
        <v>1163</v>
      </c>
      <c r="H360" s="126" t="s">
        <v>1869</v>
      </c>
      <c r="I360" s="126" t="s">
        <v>3546</v>
      </c>
      <c r="J360" s="126" t="s">
        <v>2186</v>
      </c>
    </row>
    <row r="361" spans="1:10">
      <c r="A361" s="126">
        <v>360</v>
      </c>
      <c r="B361" s="126" t="s">
        <v>907</v>
      </c>
      <c r="C361" s="126" t="s">
        <v>280</v>
      </c>
      <c r="D361" s="126" t="s">
        <v>1870</v>
      </c>
      <c r="E361" s="126" t="s">
        <v>1871</v>
      </c>
      <c r="F361" s="126" t="s">
        <v>1872</v>
      </c>
      <c r="G361" s="126" t="s">
        <v>1282</v>
      </c>
      <c r="H361" s="126" t="s">
        <v>1221</v>
      </c>
      <c r="J361" s="126" t="s">
        <v>2186</v>
      </c>
    </row>
    <row r="362" spans="1:10">
      <c r="A362" s="126">
        <v>361</v>
      </c>
      <c r="B362" s="126" t="s">
        <v>907</v>
      </c>
      <c r="C362" s="126" t="s">
        <v>280</v>
      </c>
      <c r="D362" s="126" t="s">
        <v>1873</v>
      </c>
      <c r="E362" s="126" t="s">
        <v>1871</v>
      </c>
      <c r="F362" s="126" t="s">
        <v>1874</v>
      </c>
      <c r="G362" s="126" t="s">
        <v>1282</v>
      </c>
      <c r="H362" s="126" t="s">
        <v>1875</v>
      </c>
      <c r="J362" s="126" t="s">
        <v>2186</v>
      </c>
    </row>
    <row r="363" spans="1:10">
      <c r="A363" s="126">
        <v>362</v>
      </c>
      <c r="B363" s="126" t="s">
        <v>907</v>
      </c>
      <c r="C363" s="126" t="s">
        <v>280</v>
      </c>
      <c r="D363" s="126" t="s">
        <v>3547</v>
      </c>
      <c r="E363" s="126" t="s">
        <v>1871</v>
      </c>
      <c r="F363" s="126" t="s">
        <v>3548</v>
      </c>
      <c r="G363" s="126" t="s">
        <v>1158</v>
      </c>
      <c r="H363" s="126" t="s">
        <v>3549</v>
      </c>
      <c r="J363" s="126" t="s">
        <v>2186</v>
      </c>
    </row>
    <row r="364" spans="1:10">
      <c r="A364" s="126">
        <v>363</v>
      </c>
      <c r="B364" s="126" t="s">
        <v>907</v>
      </c>
      <c r="C364" s="126" t="s">
        <v>280</v>
      </c>
      <c r="D364" s="126" t="s">
        <v>1876</v>
      </c>
      <c r="E364" s="126" t="s">
        <v>1871</v>
      </c>
      <c r="F364" s="126" t="s">
        <v>1877</v>
      </c>
      <c r="G364" s="126" t="s">
        <v>995</v>
      </c>
      <c r="H364" s="126" t="s">
        <v>1878</v>
      </c>
      <c r="J364" s="126" t="s">
        <v>2186</v>
      </c>
    </row>
    <row r="365" spans="1:10">
      <c r="A365" s="126">
        <v>364</v>
      </c>
      <c r="B365" s="126" t="s">
        <v>907</v>
      </c>
      <c r="C365" s="126" t="s">
        <v>280</v>
      </c>
      <c r="D365" s="126" t="s">
        <v>1879</v>
      </c>
      <c r="E365" s="126" t="s">
        <v>1880</v>
      </c>
      <c r="F365" s="126" t="s">
        <v>1881</v>
      </c>
      <c r="G365" s="126" t="s">
        <v>1200</v>
      </c>
      <c r="I365" s="126" t="s">
        <v>3550</v>
      </c>
      <c r="J365" s="126" t="s">
        <v>2186</v>
      </c>
    </row>
    <row r="366" spans="1:10">
      <c r="A366" s="126">
        <v>365</v>
      </c>
      <c r="B366" s="126" t="s">
        <v>907</v>
      </c>
      <c r="C366" s="126" t="s">
        <v>280</v>
      </c>
      <c r="D366" s="126" t="s">
        <v>1882</v>
      </c>
      <c r="E366" s="126" t="s">
        <v>1883</v>
      </c>
      <c r="F366" s="126" t="s">
        <v>1884</v>
      </c>
      <c r="G366" s="126" t="s">
        <v>1885</v>
      </c>
      <c r="H366" s="126" t="s">
        <v>1886</v>
      </c>
      <c r="I366" s="126" t="s">
        <v>1887</v>
      </c>
      <c r="J366" s="126" t="s">
        <v>2186</v>
      </c>
    </row>
    <row r="367" spans="1:10">
      <c r="A367" s="126">
        <v>366</v>
      </c>
      <c r="B367" s="126" t="s">
        <v>907</v>
      </c>
      <c r="C367" s="126" t="s">
        <v>280</v>
      </c>
      <c r="D367" s="126" t="s">
        <v>1888</v>
      </c>
      <c r="E367" s="126" t="s">
        <v>1889</v>
      </c>
      <c r="F367" s="126" t="s">
        <v>1890</v>
      </c>
      <c r="G367" s="126" t="s">
        <v>1082</v>
      </c>
      <c r="H367" s="126" t="s">
        <v>1891</v>
      </c>
      <c r="J367" s="126" t="s">
        <v>2186</v>
      </c>
    </row>
    <row r="368" spans="1:10">
      <c r="A368" s="126">
        <v>367</v>
      </c>
      <c r="B368" s="126" t="s">
        <v>907</v>
      </c>
      <c r="C368" s="126" t="s">
        <v>280</v>
      </c>
      <c r="D368" s="126" t="s">
        <v>2172</v>
      </c>
      <c r="E368" s="126" t="s">
        <v>3551</v>
      </c>
      <c r="F368" s="126" t="s">
        <v>2170</v>
      </c>
      <c r="G368" s="126" t="s">
        <v>1119</v>
      </c>
      <c r="J368" s="126" t="s">
        <v>2186</v>
      </c>
    </row>
    <row r="369" spans="1:10">
      <c r="A369" s="126">
        <v>368</v>
      </c>
      <c r="B369" s="126" t="s">
        <v>907</v>
      </c>
      <c r="C369" s="126" t="s">
        <v>280</v>
      </c>
      <c r="D369" s="126" t="s">
        <v>1892</v>
      </c>
      <c r="E369" s="126" t="s">
        <v>1893</v>
      </c>
      <c r="F369" s="126" t="s">
        <v>1894</v>
      </c>
      <c r="G369" s="126" t="s">
        <v>972</v>
      </c>
      <c r="H369" s="126" t="s">
        <v>1895</v>
      </c>
      <c r="I369" s="126" t="s">
        <v>3552</v>
      </c>
      <c r="J369" s="126" t="s">
        <v>2186</v>
      </c>
    </row>
    <row r="370" spans="1:10">
      <c r="A370" s="126">
        <v>369</v>
      </c>
      <c r="B370" s="126" t="s">
        <v>907</v>
      </c>
      <c r="C370" s="126" t="s">
        <v>280</v>
      </c>
      <c r="D370" s="126" t="s">
        <v>1896</v>
      </c>
      <c r="E370" s="126" t="s">
        <v>1897</v>
      </c>
      <c r="F370" s="126" t="s">
        <v>1898</v>
      </c>
      <c r="G370" s="126" t="s">
        <v>954</v>
      </c>
      <c r="H370" s="126" t="s">
        <v>1899</v>
      </c>
      <c r="J370" s="126" t="s">
        <v>2186</v>
      </c>
    </row>
    <row r="371" spans="1:10">
      <c r="A371" s="126">
        <v>370</v>
      </c>
      <c r="B371" s="126" t="s">
        <v>907</v>
      </c>
      <c r="C371" s="126" t="s">
        <v>280</v>
      </c>
      <c r="D371" s="126" t="s">
        <v>1900</v>
      </c>
      <c r="E371" s="126" t="s">
        <v>1901</v>
      </c>
      <c r="F371" s="126" t="s">
        <v>1902</v>
      </c>
      <c r="G371" s="126" t="s">
        <v>1422</v>
      </c>
      <c r="H371" s="126" t="s">
        <v>1903</v>
      </c>
      <c r="J371" s="126" t="s">
        <v>2186</v>
      </c>
    </row>
    <row r="372" spans="1:10">
      <c r="A372" s="126">
        <v>371</v>
      </c>
      <c r="B372" s="126" t="s">
        <v>907</v>
      </c>
      <c r="C372" s="126" t="s">
        <v>280</v>
      </c>
      <c r="D372" s="126" t="s">
        <v>1904</v>
      </c>
      <c r="E372" s="126" t="s">
        <v>1905</v>
      </c>
      <c r="F372" s="126" t="s">
        <v>1906</v>
      </c>
      <c r="G372" s="126" t="s">
        <v>1422</v>
      </c>
      <c r="H372" s="126" t="s">
        <v>1018</v>
      </c>
      <c r="I372" s="126" t="s">
        <v>3553</v>
      </c>
      <c r="J372" s="126" t="s">
        <v>2186</v>
      </c>
    </row>
    <row r="373" spans="1:10">
      <c r="A373" s="126">
        <v>372</v>
      </c>
      <c r="B373" s="126" t="s">
        <v>907</v>
      </c>
      <c r="C373" s="126" t="s">
        <v>280</v>
      </c>
      <c r="D373" s="126" t="s">
        <v>1907</v>
      </c>
      <c r="E373" s="126" t="s">
        <v>1908</v>
      </c>
      <c r="F373" s="126" t="s">
        <v>1909</v>
      </c>
      <c r="G373" s="126" t="s">
        <v>1163</v>
      </c>
      <c r="H373" s="126" t="s">
        <v>1910</v>
      </c>
      <c r="J373" s="126" t="s">
        <v>2186</v>
      </c>
    </row>
    <row r="374" spans="1:10">
      <c r="A374" s="126">
        <v>373</v>
      </c>
      <c r="B374" s="126" t="s">
        <v>907</v>
      </c>
      <c r="C374" s="126" t="s">
        <v>280</v>
      </c>
      <c r="D374" s="126" t="s">
        <v>1911</v>
      </c>
      <c r="E374" s="126" t="s">
        <v>1912</v>
      </c>
      <c r="F374" s="126" t="s">
        <v>1913</v>
      </c>
      <c r="G374" s="126" t="s">
        <v>1328</v>
      </c>
      <c r="J374" s="126" t="s">
        <v>2186</v>
      </c>
    </row>
    <row r="375" spans="1:10">
      <c r="A375" s="126">
        <v>374</v>
      </c>
      <c r="B375" s="126" t="s">
        <v>907</v>
      </c>
      <c r="C375" s="126" t="s">
        <v>280</v>
      </c>
      <c r="D375" s="126" t="s">
        <v>1914</v>
      </c>
      <c r="E375" s="126" t="s">
        <v>1915</v>
      </c>
      <c r="F375" s="126" t="s">
        <v>1916</v>
      </c>
      <c r="G375" s="126" t="s">
        <v>1422</v>
      </c>
      <c r="H375" s="126" t="s">
        <v>1917</v>
      </c>
      <c r="I375" s="126" t="s">
        <v>1918</v>
      </c>
      <c r="J375" s="126" t="s">
        <v>2186</v>
      </c>
    </row>
    <row r="376" spans="1:10">
      <c r="A376" s="126">
        <v>375</v>
      </c>
      <c r="B376" s="126" t="s">
        <v>907</v>
      </c>
      <c r="C376" s="126" t="s">
        <v>280</v>
      </c>
      <c r="D376" s="126" t="s">
        <v>1919</v>
      </c>
      <c r="E376" s="126" t="s">
        <v>1920</v>
      </c>
      <c r="F376" s="126" t="s">
        <v>1921</v>
      </c>
      <c r="G376" s="126" t="s">
        <v>1282</v>
      </c>
      <c r="H376" s="126" t="s">
        <v>1922</v>
      </c>
      <c r="J376" s="126" t="s">
        <v>2186</v>
      </c>
    </row>
    <row r="377" spans="1:10">
      <c r="A377" s="126">
        <v>376</v>
      </c>
      <c r="B377" s="126" t="s">
        <v>907</v>
      </c>
      <c r="C377" s="126" t="s">
        <v>280</v>
      </c>
      <c r="D377" s="126" t="s">
        <v>3554</v>
      </c>
      <c r="E377" s="126" t="s">
        <v>3555</v>
      </c>
      <c r="F377" s="126" t="s">
        <v>3556</v>
      </c>
      <c r="G377" s="126" t="s">
        <v>1119</v>
      </c>
      <c r="H377" s="126" t="s">
        <v>3557</v>
      </c>
      <c r="J377" s="126" t="s">
        <v>2186</v>
      </c>
    </row>
    <row r="378" spans="1:10">
      <c r="A378" s="126">
        <v>377</v>
      </c>
      <c r="B378" s="126" t="s">
        <v>907</v>
      </c>
      <c r="C378" s="126" t="s">
        <v>280</v>
      </c>
      <c r="D378" s="126" t="s">
        <v>1927</v>
      </c>
      <c r="E378" s="126" t="s">
        <v>1924</v>
      </c>
      <c r="F378" s="126" t="s">
        <v>1928</v>
      </c>
      <c r="G378" s="126" t="s">
        <v>1282</v>
      </c>
      <c r="H378" s="126" t="s">
        <v>1929</v>
      </c>
      <c r="I378" s="126" t="s">
        <v>3558</v>
      </c>
      <c r="J378" s="126" t="s">
        <v>2186</v>
      </c>
    </row>
    <row r="379" spans="1:10">
      <c r="A379" s="126">
        <v>378</v>
      </c>
      <c r="B379" s="126" t="s">
        <v>907</v>
      </c>
      <c r="C379" s="126" t="s">
        <v>280</v>
      </c>
      <c r="D379" s="126" t="s">
        <v>1923</v>
      </c>
      <c r="E379" s="126" t="s">
        <v>1924</v>
      </c>
      <c r="F379" s="126" t="s">
        <v>1925</v>
      </c>
      <c r="G379" s="126" t="s">
        <v>1282</v>
      </c>
      <c r="H379" s="126" t="s">
        <v>1926</v>
      </c>
      <c r="J379" s="126" t="s">
        <v>2186</v>
      </c>
    </row>
    <row r="380" spans="1:10">
      <c r="A380" s="126">
        <v>379</v>
      </c>
      <c r="B380" s="126" t="s">
        <v>907</v>
      </c>
      <c r="C380" s="126" t="s">
        <v>280</v>
      </c>
      <c r="D380" s="126" t="s">
        <v>1930</v>
      </c>
      <c r="E380" s="126" t="s">
        <v>1931</v>
      </c>
      <c r="F380" s="126" t="s">
        <v>1932</v>
      </c>
      <c r="G380" s="126" t="s">
        <v>1200</v>
      </c>
      <c r="H380" s="126" t="s">
        <v>1933</v>
      </c>
      <c r="J380" s="126" t="s">
        <v>2186</v>
      </c>
    </row>
    <row r="381" spans="1:10">
      <c r="A381" s="126">
        <v>380</v>
      </c>
      <c r="B381" s="126" t="s">
        <v>907</v>
      </c>
      <c r="C381" s="126" t="s">
        <v>280</v>
      </c>
      <c r="D381" s="126" t="s">
        <v>1934</v>
      </c>
      <c r="E381" s="126" t="s">
        <v>1935</v>
      </c>
      <c r="F381" s="126" t="s">
        <v>1936</v>
      </c>
      <c r="G381" s="126" t="s">
        <v>1937</v>
      </c>
      <c r="I381" s="126" t="s">
        <v>1938</v>
      </c>
      <c r="J381" s="126" t="s">
        <v>2186</v>
      </c>
    </row>
    <row r="382" spans="1:10">
      <c r="A382" s="126">
        <v>381</v>
      </c>
      <c r="B382" s="126" t="s">
        <v>907</v>
      </c>
      <c r="C382" s="126" t="s">
        <v>280</v>
      </c>
      <c r="D382" s="126" t="s">
        <v>1939</v>
      </c>
      <c r="E382" s="126" t="s">
        <v>1940</v>
      </c>
      <c r="F382" s="126" t="s">
        <v>1941</v>
      </c>
      <c r="G382" s="126" t="s">
        <v>995</v>
      </c>
      <c r="H382" s="126" t="s">
        <v>1942</v>
      </c>
      <c r="J382" s="126" t="s">
        <v>2186</v>
      </c>
    </row>
    <row r="383" spans="1:10">
      <c r="A383" s="126">
        <v>382</v>
      </c>
      <c r="B383" s="126" t="s">
        <v>907</v>
      </c>
      <c r="C383" s="126" t="s">
        <v>280</v>
      </c>
      <c r="D383" s="126" t="s">
        <v>1943</v>
      </c>
      <c r="E383" s="126" t="s">
        <v>1944</v>
      </c>
      <c r="F383" s="126" t="s">
        <v>1945</v>
      </c>
      <c r="G383" s="126" t="s">
        <v>1200</v>
      </c>
      <c r="H383" s="126" t="s">
        <v>1946</v>
      </c>
      <c r="I383" s="126" t="s">
        <v>1947</v>
      </c>
      <c r="J383" s="126" t="s">
        <v>2186</v>
      </c>
    </row>
    <row r="384" spans="1:10">
      <c r="A384" s="126">
        <v>383</v>
      </c>
      <c r="B384" s="126" t="s">
        <v>907</v>
      </c>
      <c r="C384" s="126" t="s">
        <v>280</v>
      </c>
      <c r="D384" s="126" t="s">
        <v>1948</v>
      </c>
      <c r="E384" s="126" t="s">
        <v>1949</v>
      </c>
      <c r="F384" s="126" t="s">
        <v>1950</v>
      </c>
      <c r="G384" s="126" t="s">
        <v>1163</v>
      </c>
      <c r="H384" s="126" t="s">
        <v>1951</v>
      </c>
      <c r="J384" s="126" t="s">
        <v>2186</v>
      </c>
    </row>
    <row r="385" spans="1:10">
      <c r="A385" s="126">
        <v>384</v>
      </c>
      <c r="B385" s="126" t="s">
        <v>907</v>
      </c>
      <c r="C385" s="126" t="s">
        <v>280</v>
      </c>
      <c r="D385" s="126" t="s">
        <v>1952</v>
      </c>
      <c r="E385" s="126" t="s">
        <v>1953</v>
      </c>
      <c r="F385" s="126" t="s">
        <v>1954</v>
      </c>
      <c r="G385" s="126" t="s">
        <v>1119</v>
      </c>
      <c r="H385" s="126" t="s">
        <v>1955</v>
      </c>
      <c r="I385" s="126" t="s">
        <v>3559</v>
      </c>
      <c r="J385" s="126" t="s">
        <v>2186</v>
      </c>
    </row>
    <row r="386" spans="1:10">
      <c r="A386" s="126">
        <v>385</v>
      </c>
      <c r="B386" s="126" t="s">
        <v>907</v>
      </c>
      <c r="C386" s="126" t="s">
        <v>280</v>
      </c>
      <c r="D386" s="126" t="s">
        <v>1956</v>
      </c>
      <c r="E386" s="126" t="s">
        <v>1957</v>
      </c>
      <c r="F386" s="126" t="s">
        <v>1958</v>
      </c>
      <c r="G386" s="126" t="s">
        <v>1200</v>
      </c>
      <c r="H386" s="126" t="s">
        <v>1959</v>
      </c>
      <c r="I386" s="126" t="s">
        <v>3560</v>
      </c>
      <c r="J386" s="126" t="s">
        <v>2186</v>
      </c>
    </row>
    <row r="387" spans="1:10">
      <c r="A387" s="126">
        <v>386</v>
      </c>
      <c r="B387" s="126" t="s">
        <v>907</v>
      </c>
      <c r="C387" s="126" t="s">
        <v>280</v>
      </c>
      <c r="D387" s="126" t="s">
        <v>1960</v>
      </c>
      <c r="E387" s="126" t="s">
        <v>1961</v>
      </c>
      <c r="F387" s="126" t="s">
        <v>1962</v>
      </c>
      <c r="G387" s="126" t="s">
        <v>1200</v>
      </c>
      <c r="H387" s="126" t="s">
        <v>1963</v>
      </c>
      <c r="J387" s="126" t="s">
        <v>2186</v>
      </c>
    </row>
    <row r="388" spans="1:10">
      <c r="A388" s="126">
        <v>387</v>
      </c>
      <c r="B388" s="126" t="s">
        <v>907</v>
      </c>
      <c r="C388" s="126" t="s">
        <v>280</v>
      </c>
      <c r="D388" s="126" t="s">
        <v>1964</v>
      </c>
      <c r="E388" s="126" t="s">
        <v>1965</v>
      </c>
      <c r="F388" s="126" t="s">
        <v>1966</v>
      </c>
      <c r="G388" s="126" t="s">
        <v>1096</v>
      </c>
      <c r="H388" s="126" t="s">
        <v>1967</v>
      </c>
      <c r="J388" s="126" t="s">
        <v>2186</v>
      </c>
    </row>
    <row r="389" spans="1:10">
      <c r="A389" s="126">
        <v>388</v>
      </c>
      <c r="B389" s="126" t="s">
        <v>907</v>
      </c>
      <c r="C389" s="126" t="s">
        <v>280</v>
      </c>
      <c r="D389" s="126" t="s">
        <v>1968</v>
      </c>
      <c r="E389" s="126" t="s">
        <v>1969</v>
      </c>
      <c r="F389" s="126" t="s">
        <v>1970</v>
      </c>
      <c r="G389" s="126" t="s">
        <v>972</v>
      </c>
      <c r="H389" s="126" t="s">
        <v>1971</v>
      </c>
      <c r="J389" s="126" t="s">
        <v>2186</v>
      </c>
    </row>
    <row r="390" spans="1:10">
      <c r="A390" s="126">
        <v>389</v>
      </c>
      <c r="B390" s="126" t="s">
        <v>907</v>
      </c>
      <c r="C390" s="126" t="s">
        <v>280</v>
      </c>
      <c r="D390" s="126" t="s">
        <v>1972</v>
      </c>
      <c r="E390" s="126" t="s">
        <v>1973</v>
      </c>
      <c r="F390" s="126" t="s">
        <v>1974</v>
      </c>
      <c r="G390" s="126" t="s">
        <v>1522</v>
      </c>
      <c r="H390" s="126" t="s">
        <v>1975</v>
      </c>
      <c r="J390" s="126" t="s">
        <v>2186</v>
      </c>
    </row>
    <row r="391" spans="1:10">
      <c r="A391" s="126">
        <v>390</v>
      </c>
      <c r="B391" s="126" t="s">
        <v>907</v>
      </c>
      <c r="C391" s="126" t="s">
        <v>280</v>
      </c>
      <c r="D391" s="126" t="s">
        <v>1976</v>
      </c>
      <c r="E391" s="126" t="s">
        <v>1977</v>
      </c>
      <c r="F391" s="126" t="s">
        <v>1978</v>
      </c>
      <c r="G391" s="126" t="s">
        <v>1082</v>
      </c>
      <c r="H391" s="126" t="s">
        <v>1979</v>
      </c>
      <c r="J391" s="126" t="s">
        <v>2186</v>
      </c>
    </row>
    <row r="392" spans="1:10">
      <c r="A392" s="126">
        <v>391</v>
      </c>
      <c r="B392" s="126" t="s">
        <v>907</v>
      </c>
      <c r="C392" s="126" t="s">
        <v>280</v>
      </c>
      <c r="D392" s="126" t="s">
        <v>1980</v>
      </c>
      <c r="E392" s="126" t="s">
        <v>1977</v>
      </c>
      <c r="F392" s="126" t="s">
        <v>1981</v>
      </c>
      <c r="G392" s="126" t="s">
        <v>1200</v>
      </c>
      <c r="H392" s="126" t="s">
        <v>1982</v>
      </c>
      <c r="J392" s="126" t="s">
        <v>2186</v>
      </c>
    </row>
    <row r="393" spans="1:10">
      <c r="A393" s="126">
        <v>392</v>
      </c>
      <c r="B393" s="126" t="s">
        <v>907</v>
      </c>
      <c r="C393" s="126" t="s">
        <v>280</v>
      </c>
      <c r="D393" s="126" t="s">
        <v>1983</v>
      </c>
      <c r="E393" s="126" t="s">
        <v>1984</v>
      </c>
      <c r="F393" s="126" t="s">
        <v>1985</v>
      </c>
      <c r="G393" s="126" t="s">
        <v>1163</v>
      </c>
      <c r="H393" s="126" t="s">
        <v>1986</v>
      </c>
      <c r="J393" s="126" t="s">
        <v>2186</v>
      </c>
    </row>
    <row r="394" spans="1:10">
      <c r="A394" s="126">
        <v>393</v>
      </c>
      <c r="B394" s="126" t="s">
        <v>907</v>
      </c>
      <c r="C394" s="126" t="s">
        <v>280</v>
      </c>
      <c r="D394" s="126" t="s">
        <v>1987</v>
      </c>
      <c r="E394" s="126" t="s">
        <v>1988</v>
      </c>
      <c r="F394" s="126" t="s">
        <v>1989</v>
      </c>
      <c r="G394" s="126" t="s">
        <v>1082</v>
      </c>
      <c r="H394" s="126" t="s">
        <v>1990</v>
      </c>
      <c r="J394" s="126" t="s">
        <v>2186</v>
      </c>
    </row>
    <row r="395" spans="1:10">
      <c r="A395" s="126">
        <v>394</v>
      </c>
      <c r="B395" s="126" t="s">
        <v>907</v>
      </c>
      <c r="C395" s="126" t="s">
        <v>280</v>
      </c>
      <c r="D395" s="126" t="s">
        <v>1991</v>
      </c>
      <c r="E395" s="126" t="s">
        <v>1992</v>
      </c>
      <c r="F395" s="126" t="s">
        <v>1993</v>
      </c>
      <c r="G395" s="126" t="s">
        <v>1200</v>
      </c>
      <c r="H395" s="126" t="s">
        <v>1994</v>
      </c>
      <c r="I395" s="126" t="s">
        <v>1995</v>
      </c>
      <c r="J395" s="126" t="s">
        <v>2186</v>
      </c>
    </row>
    <row r="396" spans="1:10">
      <c r="A396" s="126">
        <v>395</v>
      </c>
      <c r="B396" s="126" t="s">
        <v>907</v>
      </c>
      <c r="C396" s="126" t="s">
        <v>280</v>
      </c>
      <c r="D396" s="126" t="s">
        <v>1573</v>
      </c>
      <c r="E396" s="126" t="s">
        <v>3561</v>
      </c>
      <c r="F396" s="126" t="s">
        <v>1574</v>
      </c>
      <c r="G396" s="126" t="s">
        <v>1575</v>
      </c>
      <c r="H396" s="126" t="s">
        <v>1576</v>
      </c>
      <c r="J396" s="126" t="s">
        <v>2186</v>
      </c>
    </row>
    <row r="397" spans="1:10">
      <c r="A397" s="126">
        <v>396</v>
      </c>
      <c r="B397" s="126" t="s">
        <v>907</v>
      </c>
      <c r="C397" s="126" t="s">
        <v>280</v>
      </c>
      <c r="D397" s="126" t="s">
        <v>1996</v>
      </c>
      <c r="E397" s="126" t="s">
        <v>1997</v>
      </c>
      <c r="F397" s="126" t="s">
        <v>1998</v>
      </c>
      <c r="G397" s="126" t="s">
        <v>1328</v>
      </c>
      <c r="H397" s="126" t="s">
        <v>1999</v>
      </c>
      <c r="J397" s="126" t="s">
        <v>2186</v>
      </c>
    </row>
    <row r="398" spans="1:10">
      <c r="A398" s="126">
        <v>397</v>
      </c>
      <c r="B398" s="126" t="s">
        <v>907</v>
      </c>
      <c r="C398" s="126" t="s">
        <v>280</v>
      </c>
      <c r="D398" s="126" t="s">
        <v>2000</v>
      </c>
      <c r="E398" s="126" t="s">
        <v>2001</v>
      </c>
      <c r="F398" s="126" t="s">
        <v>2002</v>
      </c>
      <c r="G398" s="126" t="s">
        <v>916</v>
      </c>
      <c r="J398" s="126" t="s">
        <v>2186</v>
      </c>
    </row>
    <row r="399" spans="1:10">
      <c r="A399" s="126">
        <v>398</v>
      </c>
      <c r="B399" s="126" t="s">
        <v>907</v>
      </c>
      <c r="C399" s="126" t="s">
        <v>280</v>
      </c>
      <c r="D399" s="126" t="s">
        <v>2003</v>
      </c>
      <c r="E399" s="126" t="s">
        <v>2004</v>
      </c>
      <c r="F399" s="126" t="s">
        <v>2005</v>
      </c>
      <c r="G399" s="126" t="s">
        <v>995</v>
      </c>
      <c r="H399" s="126" t="s">
        <v>2006</v>
      </c>
      <c r="I399" s="126" t="s">
        <v>3477</v>
      </c>
      <c r="J399" s="126" t="s">
        <v>2186</v>
      </c>
    </row>
    <row r="400" spans="1:10">
      <c r="A400" s="126">
        <v>399</v>
      </c>
      <c r="B400" s="126" t="s">
        <v>907</v>
      </c>
      <c r="C400" s="126" t="s">
        <v>280</v>
      </c>
      <c r="D400" s="126" t="s">
        <v>2007</v>
      </c>
      <c r="E400" s="126" t="s">
        <v>2008</v>
      </c>
      <c r="F400" s="126" t="s">
        <v>2009</v>
      </c>
      <c r="G400" s="126" t="s">
        <v>954</v>
      </c>
      <c r="H400" s="126" t="s">
        <v>2010</v>
      </c>
      <c r="I400" s="126" t="s">
        <v>3562</v>
      </c>
      <c r="J400" s="126" t="s">
        <v>2186</v>
      </c>
    </row>
    <row r="401" spans="1:10">
      <c r="A401" s="126">
        <v>400</v>
      </c>
      <c r="B401" s="126" t="s">
        <v>907</v>
      </c>
      <c r="C401" s="126" t="s">
        <v>280</v>
      </c>
      <c r="D401" s="126" t="s">
        <v>2011</v>
      </c>
      <c r="E401" s="126" t="s">
        <v>2012</v>
      </c>
      <c r="F401" s="126" t="s">
        <v>2013</v>
      </c>
      <c r="G401" s="126" t="s">
        <v>1158</v>
      </c>
      <c r="H401" s="126" t="s">
        <v>2014</v>
      </c>
      <c r="J401" s="126" t="s">
        <v>2186</v>
      </c>
    </row>
    <row r="402" spans="1:10">
      <c r="A402" s="126">
        <v>401</v>
      </c>
      <c r="B402" s="126" t="s">
        <v>907</v>
      </c>
      <c r="C402" s="126" t="s">
        <v>280</v>
      </c>
      <c r="D402" s="126" t="s">
        <v>2015</v>
      </c>
      <c r="E402" s="126" t="s">
        <v>2016</v>
      </c>
      <c r="F402" s="126" t="s">
        <v>2017</v>
      </c>
      <c r="G402" s="126" t="s">
        <v>1096</v>
      </c>
      <c r="H402" s="126" t="s">
        <v>2018</v>
      </c>
      <c r="I402" s="126" t="s">
        <v>3563</v>
      </c>
      <c r="J402" s="126" t="s">
        <v>2186</v>
      </c>
    </row>
    <row r="403" spans="1:10">
      <c r="A403" s="126">
        <v>402</v>
      </c>
      <c r="B403" s="126" t="s">
        <v>907</v>
      </c>
      <c r="C403" s="126" t="s">
        <v>280</v>
      </c>
      <c r="D403" s="126" t="s">
        <v>2019</v>
      </c>
      <c r="E403" s="126" t="s">
        <v>2020</v>
      </c>
      <c r="F403" s="126" t="s">
        <v>2021</v>
      </c>
      <c r="G403" s="126" t="s">
        <v>995</v>
      </c>
      <c r="H403" s="126" t="s">
        <v>2022</v>
      </c>
      <c r="J403" s="126" t="s">
        <v>2186</v>
      </c>
    </row>
    <row r="404" spans="1:10">
      <c r="A404" s="126">
        <v>403</v>
      </c>
      <c r="B404" s="126" t="s">
        <v>907</v>
      </c>
      <c r="C404" s="126" t="s">
        <v>280</v>
      </c>
      <c r="D404" s="126" t="s">
        <v>2023</v>
      </c>
      <c r="E404" s="126" t="s">
        <v>2024</v>
      </c>
      <c r="F404" s="126" t="s">
        <v>2025</v>
      </c>
      <c r="G404" s="126" t="s">
        <v>1132</v>
      </c>
      <c r="J404" s="126" t="s">
        <v>2186</v>
      </c>
    </row>
    <row r="405" spans="1:10">
      <c r="A405" s="126">
        <v>404</v>
      </c>
      <c r="B405" s="126" t="s">
        <v>907</v>
      </c>
      <c r="C405" s="126" t="s">
        <v>280</v>
      </c>
      <c r="D405" s="126" t="s">
        <v>2026</v>
      </c>
      <c r="E405" s="126" t="s">
        <v>2027</v>
      </c>
      <c r="F405" s="126" t="s">
        <v>2028</v>
      </c>
      <c r="G405" s="126" t="s">
        <v>1482</v>
      </c>
      <c r="H405" s="126" t="s">
        <v>2029</v>
      </c>
      <c r="J405" s="126" t="s">
        <v>2186</v>
      </c>
    </row>
    <row r="406" spans="1:10">
      <c r="A406" s="126">
        <v>405</v>
      </c>
      <c r="B406" s="126" t="s">
        <v>907</v>
      </c>
      <c r="C406" s="126" t="s">
        <v>280</v>
      </c>
      <c r="D406" s="126" t="s">
        <v>2030</v>
      </c>
      <c r="E406" s="126" t="s">
        <v>2031</v>
      </c>
      <c r="F406" s="126" t="s">
        <v>2032</v>
      </c>
      <c r="G406" s="126" t="s">
        <v>1277</v>
      </c>
      <c r="I406" s="126" t="s">
        <v>3564</v>
      </c>
      <c r="J406" s="126" t="s">
        <v>2186</v>
      </c>
    </row>
    <row r="407" spans="1:10">
      <c r="A407" s="126">
        <v>406</v>
      </c>
      <c r="B407" s="126" t="s">
        <v>907</v>
      </c>
      <c r="C407" s="126" t="s">
        <v>280</v>
      </c>
      <c r="D407" s="126" t="s">
        <v>2033</v>
      </c>
      <c r="E407" s="126" t="s">
        <v>2034</v>
      </c>
      <c r="F407" s="126" t="s">
        <v>2035</v>
      </c>
      <c r="G407" s="126" t="s">
        <v>963</v>
      </c>
      <c r="H407" s="126" t="s">
        <v>2036</v>
      </c>
      <c r="J407" s="126" t="s">
        <v>2186</v>
      </c>
    </row>
    <row r="408" spans="1:10">
      <c r="A408" s="126">
        <v>407</v>
      </c>
      <c r="B408" s="126" t="s">
        <v>907</v>
      </c>
      <c r="C408" s="126" t="s">
        <v>280</v>
      </c>
      <c r="D408" s="126" t="s">
        <v>2037</v>
      </c>
      <c r="E408" s="126" t="s">
        <v>2038</v>
      </c>
      <c r="F408" s="126" t="s">
        <v>2039</v>
      </c>
      <c r="G408" s="126" t="s">
        <v>1277</v>
      </c>
      <c r="H408" s="126" t="s">
        <v>2040</v>
      </c>
      <c r="I408" s="126" t="s">
        <v>2041</v>
      </c>
      <c r="J408" s="126" t="s">
        <v>2186</v>
      </c>
    </row>
    <row r="409" spans="1:10">
      <c r="A409" s="126">
        <v>408</v>
      </c>
      <c r="B409" s="126" t="s">
        <v>907</v>
      </c>
      <c r="C409" s="126" t="s">
        <v>280</v>
      </c>
      <c r="D409" s="126" t="s">
        <v>2042</v>
      </c>
      <c r="E409" s="126" t="s">
        <v>2043</v>
      </c>
      <c r="F409" s="126" t="s">
        <v>2044</v>
      </c>
      <c r="G409" s="126" t="s">
        <v>1200</v>
      </c>
      <c r="H409" s="126" t="s">
        <v>2045</v>
      </c>
      <c r="I409" s="126" t="s">
        <v>3565</v>
      </c>
      <c r="J409" s="126" t="s">
        <v>2186</v>
      </c>
    </row>
    <row r="410" spans="1:10">
      <c r="A410" s="126">
        <v>409</v>
      </c>
      <c r="B410" s="126" t="s">
        <v>907</v>
      </c>
      <c r="C410" s="126" t="s">
        <v>280</v>
      </c>
      <c r="D410" s="126" t="s">
        <v>2046</v>
      </c>
      <c r="E410" s="126" t="s">
        <v>2047</v>
      </c>
      <c r="F410" s="126" t="s">
        <v>2048</v>
      </c>
      <c r="G410" s="126" t="s">
        <v>1119</v>
      </c>
      <c r="H410" s="126" t="s">
        <v>2049</v>
      </c>
      <c r="I410" s="126" t="s">
        <v>3566</v>
      </c>
      <c r="J410" s="126" t="s">
        <v>2186</v>
      </c>
    </row>
    <row r="411" spans="1:10">
      <c r="A411" s="126">
        <v>410</v>
      </c>
      <c r="B411" s="126" t="s">
        <v>907</v>
      </c>
      <c r="C411" s="126" t="s">
        <v>280</v>
      </c>
      <c r="D411" s="126" t="s">
        <v>2050</v>
      </c>
      <c r="E411" s="126" t="s">
        <v>2051</v>
      </c>
      <c r="F411" s="126" t="s">
        <v>2052</v>
      </c>
      <c r="G411" s="126" t="s">
        <v>1328</v>
      </c>
      <c r="H411" s="126" t="s">
        <v>2053</v>
      </c>
      <c r="I411" s="126" t="s">
        <v>3567</v>
      </c>
      <c r="J411" s="126" t="s">
        <v>2186</v>
      </c>
    </row>
    <row r="412" spans="1:10">
      <c r="A412" s="126">
        <v>411</v>
      </c>
      <c r="B412" s="126" t="s">
        <v>907</v>
      </c>
      <c r="C412" s="126" t="s">
        <v>280</v>
      </c>
      <c r="D412" s="126" t="s">
        <v>2054</v>
      </c>
      <c r="E412" s="126" t="s">
        <v>2055</v>
      </c>
      <c r="F412" s="126" t="s">
        <v>2056</v>
      </c>
      <c r="G412" s="126" t="s">
        <v>1482</v>
      </c>
      <c r="H412" s="126" t="s">
        <v>2057</v>
      </c>
      <c r="I412" s="126" t="s">
        <v>3568</v>
      </c>
      <c r="J412" s="126" t="s">
        <v>2186</v>
      </c>
    </row>
    <row r="413" spans="1:10">
      <c r="A413" s="126">
        <v>412</v>
      </c>
      <c r="B413" s="126" t="s">
        <v>907</v>
      </c>
      <c r="C413" s="126" t="s">
        <v>280</v>
      </c>
      <c r="D413" s="126" t="s">
        <v>2058</v>
      </c>
      <c r="E413" s="126" t="s">
        <v>2059</v>
      </c>
      <c r="F413" s="126" t="s">
        <v>2060</v>
      </c>
      <c r="G413" s="126" t="s">
        <v>1179</v>
      </c>
      <c r="H413" s="126" t="s">
        <v>2061</v>
      </c>
      <c r="I413" s="126" t="s">
        <v>2062</v>
      </c>
      <c r="J413" s="126" t="s">
        <v>2186</v>
      </c>
    </row>
    <row r="414" spans="1:10">
      <c r="A414" s="126">
        <v>413</v>
      </c>
      <c r="B414" s="126" t="s">
        <v>907</v>
      </c>
      <c r="C414" s="126" t="s">
        <v>280</v>
      </c>
      <c r="D414" s="126" t="s">
        <v>2063</v>
      </c>
      <c r="E414" s="126" t="s">
        <v>2064</v>
      </c>
      <c r="F414" s="126" t="s">
        <v>2065</v>
      </c>
      <c r="G414" s="126" t="s">
        <v>1522</v>
      </c>
      <c r="H414" s="126" t="s">
        <v>2066</v>
      </c>
      <c r="J414" s="126" t="s">
        <v>2186</v>
      </c>
    </row>
    <row r="415" spans="1:10">
      <c r="A415" s="126">
        <v>414</v>
      </c>
      <c r="B415" s="126" t="s">
        <v>907</v>
      </c>
      <c r="C415" s="126" t="s">
        <v>280</v>
      </c>
      <c r="D415" s="126" t="s">
        <v>2067</v>
      </c>
      <c r="E415" s="126" t="s">
        <v>2068</v>
      </c>
      <c r="F415" s="126" t="s">
        <v>2069</v>
      </c>
      <c r="G415" s="126" t="s">
        <v>1277</v>
      </c>
      <c r="H415" s="126" t="s">
        <v>2070</v>
      </c>
      <c r="J415" s="126" t="s">
        <v>2186</v>
      </c>
    </row>
    <row r="416" spans="1:10">
      <c r="A416" s="126">
        <v>415</v>
      </c>
      <c r="B416" s="126" t="s">
        <v>907</v>
      </c>
      <c r="C416" s="126" t="s">
        <v>280</v>
      </c>
      <c r="D416" s="126" t="s">
        <v>2071</v>
      </c>
      <c r="E416" s="126" t="s">
        <v>2072</v>
      </c>
      <c r="F416" s="126" t="s">
        <v>2073</v>
      </c>
      <c r="G416" s="126" t="s">
        <v>1200</v>
      </c>
      <c r="H416" s="126" t="s">
        <v>2074</v>
      </c>
      <c r="J416" s="126" t="s">
        <v>2186</v>
      </c>
    </row>
    <row r="417" spans="1:10">
      <c r="A417" s="126">
        <v>416</v>
      </c>
      <c r="B417" s="126" t="s">
        <v>907</v>
      </c>
      <c r="C417" s="126" t="s">
        <v>280</v>
      </c>
      <c r="D417" s="126" t="s">
        <v>2075</v>
      </c>
      <c r="E417" s="126" t="s">
        <v>2076</v>
      </c>
      <c r="F417" s="126" t="s">
        <v>2077</v>
      </c>
      <c r="G417" s="126" t="s">
        <v>995</v>
      </c>
      <c r="H417" s="126" t="s">
        <v>2078</v>
      </c>
      <c r="J417" s="126" t="s">
        <v>2186</v>
      </c>
    </row>
    <row r="418" spans="1:10">
      <c r="A418" s="126">
        <v>417</v>
      </c>
      <c r="B418" s="126" t="s">
        <v>907</v>
      </c>
      <c r="C418" s="126" t="s">
        <v>280</v>
      </c>
      <c r="D418" s="126" t="s">
        <v>2079</v>
      </c>
      <c r="E418" s="126" t="s">
        <v>2080</v>
      </c>
      <c r="F418" s="126" t="s">
        <v>2081</v>
      </c>
      <c r="G418" s="126" t="s">
        <v>995</v>
      </c>
      <c r="I418" s="126" t="s">
        <v>3569</v>
      </c>
      <c r="J418" s="126" t="s">
        <v>2186</v>
      </c>
    </row>
    <row r="419" spans="1:10">
      <c r="A419" s="126">
        <v>418</v>
      </c>
      <c r="B419" s="126" t="s">
        <v>907</v>
      </c>
      <c r="C419" s="126" t="s">
        <v>280</v>
      </c>
      <c r="D419" s="126" t="s">
        <v>2082</v>
      </c>
      <c r="E419" s="126" t="s">
        <v>2083</v>
      </c>
      <c r="F419" s="126" t="s">
        <v>2084</v>
      </c>
      <c r="G419" s="126" t="s">
        <v>995</v>
      </c>
      <c r="H419" s="126" t="s">
        <v>2085</v>
      </c>
      <c r="I419" s="126" t="s">
        <v>2086</v>
      </c>
      <c r="J419" s="126" t="s">
        <v>2186</v>
      </c>
    </row>
    <row r="420" spans="1:10">
      <c r="A420" s="126">
        <v>419</v>
      </c>
      <c r="B420" s="126" t="s">
        <v>907</v>
      </c>
      <c r="C420" s="126" t="s">
        <v>280</v>
      </c>
      <c r="D420" s="126" t="s">
        <v>2087</v>
      </c>
      <c r="E420" s="126" t="s">
        <v>2088</v>
      </c>
      <c r="F420" s="126" t="s">
        <v>1621</v>
      </c>
      <c r="G420" s="126" t="s">
        <v>1277</v>
      </c>
      <c r="I420" s="126" t="s">
        <v>3514</v>
      </c>
      <c r="J420" s="126" t="s">
        <v>2186</v>
      </c>
    </row>
    <row r="421" spans="1:10">
      <c r="A421" s="126">
        <v>420</v>
      </c>
      <c r="B421" s="126" t="s">
        <v>907</v>
      </c>
      <c r="C421" s="126" t="s">
        <v>280</v>
      </c>
      <c r="D421" s="126" t="s">
        <v>2089</v>
      </c>
      <c r="E421" s="126" t="s">
        <v>2090</v>
      </c>
      <c r="F421" s="126" t="s">
        <v>2091</v>
      </c>
      <c r="G421" s="126" t="s">
        <v>2092</v>
      </c>
      <c r="H421" s="126" t="s">
        <v>2093</v>
      </c>
      <c r="I421" s="126" t="s">
        <v>3570</v>
      </c>
      <c r="J421" s="126" t="s">
        <v>2186</v>
      </c>
    </row>
    <row r="422" spans="1:10">
      <c r="A422" s="126">
        <v>421</v>
      </c>
      <c r="B422" s="126" t="s">
        <v>907</v>
      </c>
      <c r="C422" s="126" t="s">
        <v>280</v>
      </c>
      <c r="D422" s="126" t="s">
        <v>2094</v>
      </c>
      <c r="E422" s="126" t="s">
        <v>2095</v>
      </c>
      <c r="F422" s="126" t="s">
        <v>2096</v>
      </c>
      <c r="G422" s="126" t="s">
        <v>1522</v>
      </c>
      <c r="I422" s="126" t="s">
        <v>3550</v>
      </c>
      <c r="J422" s="126" t="s">
        <v>2186</v>
      </c>
    </row>
    <row r="423" spans="1:10">
      <c r="A423" s="126">
        <v>422</v>
      </c>
      <c r="B423" s="126" t="s">
        <v>907</v>
      </c>
      <c r="C423" s="126" t="s">
        <v>280</v>
      </c>
      <c r="D423" s="126" t="s">
        <v>2100</v>
      </c>
      <c r="E423" s="126" t="s">
        <v>2101</v>
      </c>
      <c r="F423" s="126" t="s">
        <v>2102</v>
      </c>
      <c r="G423" s="126" t="s">
        <v>1082</v>
      </c>
      <c r="H423" s="126" t="s">
        <v>2103</v>
      </c>
      <c r="I423" s="126" t="s">
        <v>3571</v>
      </c>
      <c r="J423" s="126" t="s">
        <v>2186</v>
      </c>
    </row>
    <row r="424" spans="1:10">
      <c r="A424" s="126">
        <v>423</v>
      </c>
      <c r="B424" s="126" t="s">
        <v>907</v>
      </c>
      <c r="C424" s="126" t="s">
        <v>280</v>
      </c>
      <c r="D424" s="126" t="s">
        <v>2104</v>
      </c>
      <c r="E424" s="126" t="s">
        <v>2105</v>
      </c>
      <c r="F424" s="126" t="s">
        <v>2106</v>
      </c>
      <c r="G424" s="126" t="s">
        <v>1200</v>
      </c>
      <c r="H424" s="126" t="s">
        <v>2107</v>
      </c>
      <c r="I424" s="126" t="s">
        <v>1478</v>
      </c>
      <c r="J424" s="126" t="s">
        <v>2186</v>
      </c>
    </row>
    <row r="425" spans="1:10">
      <c r="A425" s="126">
        <v>424</v>
      </c>
      <c r="B425" s="126" t="s">
        <v>907</v>
      </c>
      <c r="C425" s="126" t="s">
        <v>280</v>
      </c>
      <c r="D425" s="126" t="s">
        <v>2108</v>
      </c>
      <c r="E425" s="126" t="s">
        <v>2109</v>
      </c>
      <c r="F425" s="126" t="s">
        <v>2110</v>
      </c>
      <c r="G425" s="126" t="s">
        <v>2111</v>
      </c>
      <c r="J425" s="126" t="s">
        <v>2186</v>
      </c>
    </row>
    <row r="426" spans="1:10">
      <c r="A426" s="126">
        <v>425</v>
      </c>
      <c r="B426" s="126" t="s">
        <v>907</v>
      </c>
      <c r="C426" s="126" t="s">
        <v>280</v>
      </c>
      <c r="D426" s="126" t="s">
        <v>2112</v>
      </c>
      <c r="E426" s="126" t="s">
        <v>2113</v>
      </c>
      <c r="F426" s="126" t="s">
        <v>2114</v>
      </c>
      <c r="G426" s="126" t="s">
        <v>2115</v>
      </c>
      <c r="J426" s="126" t="s">
        <v>2186</v>
      </c>
    </row>
    <row r="427" spans="1:10">
      <c r="A427" s="126">
        <v>426</v>
      </c>
      <c r="B427" s="126" t="s">
        <v>907</v>
      </c>
      <c r="C427" s="126" t="s">
        <v>280</v>
      </c>
      <c r="E427" s="126" t="s">
        <v>3572</v>
      </c>
      <c r="F427" s="126" t="s">
        <v>3573</v>
      </c>
      <c r="G427" s="126" t="s">
        <v>963</v>
      </c>
      <c r="J427" s="126" t="s">
        <v>2186</v>
      </c>
    </row>
    <row r="428" spans="1:10">
      <c r="A428" s="126">
        <v>427</v>
      </c>
      <c r="B428" s="126" t="s">
        <v>907</v>
      </c>
      <c r="C428" s="126" t="s">
        <v>280</v>
      </c>
      <c r="D428" s="126" t="s">
        <v>2116</v>
      </c>
      <c r="E428" s="126" t="s">
        <v>2117</v>
      </c>
      <c r="F428" s="126" t="s">
        <v>2118</v>
      </c>
      <c r="G428" s="126" t="s">
        <v>2119</v>
      </c>
      <c r="H428" s="126" t="s">
        <v>2120</v>
      </c>
      <c r="J428" s="126" t="s">
        <v>2186</v>
      </c>
    </row>
    <row r="429" spans="1:10">
      <c r="A429" s="126">
        <v>428</v>
      </c>
      <c r="B429" s="126" t="s">
        <v>907</v>
      </c>
      <c r="C429" s="126" t="s">
        <v>280</v>
      </c>
      <c r="D429" s="126" t="s">
        <v>2121</v>
      </c>
      <c r="E429" s="126" t="s">
        <v>2122</v>
      </c>
      <c r="F429" s="126" t="s">
        <v>2123</v>
      </c>
      <c r="G429" s="126" t="s">
        <v>954</v>
      </c>
      <c r="J429" s="126" t="s">
        <v>2186</v>
      </c>
    </row>
    <row r="430" spans="1:10">
      <c r="A430" s="126">
        <v>429</v>
      </c>
      <c r="B430" s="126" t="s">
        <v>907</v>
      </c>
      <c r="C430" s="126" t="s">
        <v>280</v>
      </c>
      <c r="D430" s="126" t="s">
        <v>2124</v>
      </c>
      <c r="E430" s="126" t="s">
        <v>2125</v>
      </c>
      <c r="F430" s="126" t="s">
        <v>2126</v>
      </c>
      <c r="G430" s="126" t="s">
        <v>1410</v>
      </c>
      <c r="H430" s="126" t="s">
        <v>2127</v>
      </c>
      <c r="I430" s="126" t="s">
        <v>3475</v>
      </c>
      <c r="J430" s="126" t="s">
        <v>2186</v>
      </c>
    </row>
    <row r="431" spans="1:10">
      <c r="A431" s="126">
        <v>430</v>
      </c>
      <c r="B431" s="126" t="s">
        <v>907</v>
      </c>
      <c r="C431" s="126" t="s">
        <v>280</v>
      </c>
      <c r="D431" s="126" t="s">
        <v>2128</v>
      </c>
      <c r="E431" s="126" t="s">
        <v>2129</v>
      </c>
      <c r="F431" s="126" t="s">
        <v>2130</v>
      </c>
      <c r="G431" s="126" t="s">
        <v>963</v>
      </c>
      <c r="H431" s="126" t="s">
        <v>1101</v>
      </c>
      <c r="I431" s="126" t="s">
        <v>3574</v>
      </c>
      <c r="J431" s="126" t="s">
        <v>2186</v>
      </c>
    </row>
    <row r="432" spans="1:10">
      <c r="A432" s="126">
        <v>431</v>
      </c>
      <c r="B432" s="126" t="s">
        <v>907</v>
      </c>
      <c r="C432" s="126" t="s">
        <v>280</v>
      </c>
      <c r="D432" s="126" t="s">
        <v>3575</v>
      </c>
      <c r="E432" s="126" t="s">
        <v>3576</v>
      </c>
      <c r="F432" s="126" t="s">
        <v>2149</v>
      </c>
      <c r="G432" s="126" t="s">
        <v>3577</v>
      </c>
      <c r="H432" s="126" t="s">
        <v>3578</v>
      </c>
      <c r="J432" s="126" t="s">
        <v>2186</v>
      </c>
    </row>
    <row r="433" spans="1:10">
      <c r="A433" s="126">
        <v>432</v>
      </c>
      <c r="B433" s="126" t="s">
        <v>907</v>
      </c>
      <c r="C433" s="126" t="s">
        <v>280</v>
      </c>
      <c r="D433" s="126" t="s">
        <v>3579</v>
      </c>
      <c r="E433" s="126" t="s">
        <v>3580</v>
      </c>
      <c r="F433" s="126" t="s">
        <v>3581</v>
      </c>
      <c r="G433" s="126" t="s">
        <v>1163</v>
      </c>
      <c r="H433" s="126" t="s">
        <v>3582</v>
      </c>
      <c r="I433" s="126" t="s">
        <v>3583</v>
      </c>
      <c r="J433" s="126" t="s">
        <v>2186</v>
      </c>
    </row>
    <row r="434" spans="1:10">
      <c r="A434" s="126">
        <v>433</v>
      </c>
      <c r="B434" s="126" t="s">
        <v>907</v>
      </c>
      <c r="C434" s="126" t="s">
        <v>280</v>
      </c>
      <c r="D434" s="126" t="s">
        <v>2131</v>
      </c>
      <c r="E434" s="126" t="s">
        <v>2132</v>
      </c>
      <c r="F434" s="126" t="s">
        <v>2133</v>
      </c>
      <c r="G434" s="126" t="s">
        <v>1163</v>
      </c>
      <c r="H434" s="126" t="s">
        <v>2134</v>
      </c>
      <c r="J434" s="126" t="s">
        <v>2186</v>
      </c>
    </row>
    <row r="435" spans="1:10">
      <c r="A435" s="126">
        <v>434</v>
      </c>
      <c r="B435" s="126" t="s">
        <v>907</v>
      </c>
      <c r="C435" s="126" t="s">
        <v>280</v>
      </c>
      <c r="D435" s="126" t="s">
        <v>2135</v>
      </c>
      <c r="E435" s="126" t="s">
        <v>2136</v>
      </c>
      <c r="F435" s="126" t="s">
        <v>2137</v>
      </c>
      <c r="G435" s="126" t="s">
        <v>1132</v>
      </c>
      <c r="H435" s="126" t="s">
        <v>2138</v>
      </c>
      <c r="I435" s="126" t="s">
        <v>3584</v>
      </c>
      <c r="J435" s="126" t="s">
        <v>2186</v>
      </c>
    </row>
    <row r="436" spans="1:10">
      <c r="A436" s="126">
        <v>435</v>
      </c>
      <c r="B436" s="126" t="s">
        <v>907</v>
      </c>
      <c r="C436" s="126" t="s">
        <v>280</v>
      </c>
      <c r="D436" s="126" t="s">
        <v>2139</v>
      </c>
      <c r="E436" s="126" t="s">
        <v>2140</v>
      </c>
      <c r="F436" s="126" t="s">
        <v>2141</v>
      </c>
      <c r="G436" s="126" t="s">
        <v>2142</v>
      </c>
      <c r="H436" s="126" t="s">
        <v>2143</v>
      </c>
      <c r="J436" s="126" t="s">
        <v>2186</v>
      </c>
    </row>
    <row r="437" spans="1:10">
      <c r="A437" s="126">
        <v>436</v>
      </c>
      <c r="B437" s="126" t="s">
        <v>907</v>
      </c>
      <c r="C437" s="126" t="s">
        <v>280</v>
      </c>
      <c r="D437" s="126" t="s">
        <v>2147</v>
      </c>
      <c r="E437" s="126" t="s">
        <v>2148</v>
      </c>
      <c r="F437" s="126" t="s">
        <v>2149</v>
      </c>
      <c r="G437" s="126" t="s">
        <v>2150</v>
      </c>
      <c r="H437" s="126" t="s">
        <v>2151</v>
      </c>
      <c r="J437" s="126" t="s">
        <v>2186</v>
      </c>
    </row>
    <row r="438" spans="1:10">
      <c r="A438" s="126">
        <v>437</v>
      </c>
      <c r="B438" s="126" t="s">
        <v>907</v>
      </c>
      <c r="C438" s="126" t="s">
        <v>280</v>
      </c>
      <c r="D438" s="126" t="s">
        <v>2152</v>
      </c>
      <c r="E438" s="126" t="s">
        <v>2153</v>
      </c>
      <c r="F438" s="126" t="s">
        <v>2154</v>
      </c>
      <c r="G438" s="126" t="s">
        <v>1410</v>
      </c>
      <c r="H438" s="126" t="s">
        <v>2155</v>
      </c>
      <c r="I438" s="126" t="s">
        <v>2156</v>
      </c>
      <c r="J438" s="126" t="s">
        <v>2186</v>
      </c>
    </row>
    <row r="439" spans="1:10">
      <c r="A439" s="126">
        <v>438</v>
      </c>
      <c r="B439" s="126" t="s">
        <v>907</v>
      </c>
      <c r="C439" s="126" t="s">
        <v>280</v>
      </c>
      <c r="D439" s="126" t="s">
        <v>2157</v>
      </c>
      <c r="E439" s="126" t="s">
        <v>2158</v>
      </c>
      <c r="F439" s="126" t="s">
        <v>2159</v>
      </c>
      <c r="G439" s="126" t="s">
        <v>2160</v>
      </c>
      <c r="H439" s="126" t="s">
        <v>2161</v>
      </c>
      <c r="J439" s="126" t="s">
        <v>2186</v>
      </c>
    </row>
    <row r="440" spans="1:10">
      <c r="A440" s="126">
        <v>439</v>
      </c>
      <c r="B440" s="126" t="s">
        <v>907</v>
      </c>
      <c r="C440" s="126" t="s">
        <v>280</v>
      </c>
      <c r="D440" s="126" t="s">
        <v>2162</v>
      </c>
      <c r="E440" s="126" t="s">
        <v>2163</v>
      </c>
      <c r="F440" s="126" t="s">
        <v>2164</v>
      </c>
      <c r="G440" s="126" t="s">
        <v>1132</v>
      </c>
      <c r="H440" s="126" t="s">
        <v>2165</v>
      </c>
      <c r="J440" s="126" t="s">
        <v>2186</v>
      </c>
    </row>
    <row r="441" spans="1:10">
      <c r="A441" s="126">
        <v>440</v>
      </c>
      <c r="B441" s="126" t="s">
        <v>907</v>
      </c>
      <c r="C441" s="126" t="s">
        <v>280</v>
      </c>
      <c r="D441" s="126" t="s">
        <v>2144</v>
      </c>
      <c r="E441" s="126" t="s">
        <v>3585</v>
      </c>
      <c r="F441" s="126" t="s">
        <v>2145</v>
      </c>
      <c r="G441" s="126" t="s">
        <v>1163</v>
      </c>
      <c r="H441" s="126" t="s">
        <v>2146</v>
      </c>
      <c r="J441" s="126" t="s">
        <v>2186</v>
      </c>
    </row>
    <row r="442" spans="1:10">
      <c r="A442" s="126">
        <v>441</v>
      </c>
      <c r="B442" s="126" t="s">
        <v>907</v>
      </c>
      <c r="C442" s="126" t="s">
        <v>280</v>
      </c>
      <c r="D442" s="126" t="s">
        <v>2166</v>
      </c>
      <c r="E442" s="126" t="s">
        <v>3586</v>
      </c>
      <c r="F442" s="126" t="s">
        <v>2167</v>
      </c>
      <c r="G442" s="126" t="s">
        <v>995</v>
      </c>
      <c r="J442" s="126" t="s">
        <v>2186</v>
      </c>
    </row>
    <row r="443" spans="1:10">
      <c r="A443" s="126">
        <v>442</v>
      </c>
      <c r="B443" s="126" t="s">
        <v>907</v>
      </c>
      <c r="C443" s="126" t="s">
        <v>280</v>
      </c>
      <c r="D443" s="126" t="s">
        <v>2168</v>
      </c>
      <c r="E443" s="126" t="s">
        <v>2169</v>
      </c>
      <c r="F443" s="126" t="s">
        <v>2170</v>
      </c>
      <c r="G443" s="126" t="s">
        <v>2171</v>
      </c>
      <c r="J443" s="126" t="s">
        <v>2186</v>
      </c>
    </row>
    <row r="444" spans="1:10">
      <c r="A444" s="126">
        <v>443</v>
      </c>
      <c r="B444" s="126" t="s">
        <v>907</v>
      </c>
      <c r="C444" s="126" t="s">
        <v>280</v>
      </c>
      <c r="D444" s="126" t="s">
        <v>2173</v>
      </c>
      <c r="E444" s="126" t="s">
        <v>2174</v>
      </c>
      <c r="F444" s="126" t="s">
        <v>2175</v>
      </c>
      <c r="G444" s="126" t="s">
        <v>2176</v>
      </c>
      <c r="H444" s="126" t="s">
        <v>2177</v>
      </c>
      <c r="J444" s="126" t="s">
        <v>2186</v>
      </c>
    </row>
    <row r="445" spans="1:10">
      <c r="A445" s="126">
        <v>444</v>
      </c>
      <c r="B445" s="126" t="s">
        <v>907</v>
      </c>
      <c r="C445" s="126" t="s">
        <v>280</v>
      </c>
      <c r="D445" s="126" t="s">
        <v>1000</v>
      </c>
      <c r="E445" s="126" t="s">
        <v>3587</v>
      </c>
      <c r="F445" s="126" t="s">
        <v>1001</v>
      </c>
      <c r="G445" s="126" t="s">
        <v>1002</v>
      </c>
      <c r="H445" s="126" t="s">
        <v>1003</v>
      </c>
      <c r="J445" s="126" t="s">
        <v>2186</v>
      </c>
    </row>
    <row r="446" spans="1:10">
      <c r="A446" s="126">
        <v>445</v>
      </c>
      <c r="B446" s="126" t="s">
        <v>907</v>
      </c>
      <c r="C446" s="126" t="s">
        <v>280</v>
      </c>
      <c r="D446" s="126" t="s">
        <v>2178</v>
      </c>
      <c r="E446" s="126" t="s">
        <v>2179</v>
      </c>
      <c r="F446" s="126" t="s">
        <v>2141</v>
      </c>
      <c r="G446" s="126" t="s">
        <v>2180</v>
      </c>
      <c r="J446" s="126" t="s">
        <v>2186</v>
      </c>
    </row>
    <row r="447" spans="1:10">
      <c r="A447" s="126">
        <v>446</v>
      </c>
      <c r="B447" s="126" t="s">
        <v>907</v>
      </c>
      <c r="C447" s="126" t="s">
        <v>280</v>
      </c>
      <c r="D447" s="126" t="s">
        <v>2181</v>
      </c>
      <c r="E447" s="126" t="s">
        <v>2182</v>
      </c>
      <c r="F447" s="126" t="s">
        <v>2183</v>
      </c>
      <c r="G447" s="126" t="s">
        <v>2160</v>
      </c>
      <c r="H447" s="126" t="s">
        <v>2184</v>
      </c>
      <c r="J447" s="126" t="s">
        <v>2186</v>
      </c>
    </row>
  </sheetData>
  <sheetProtection formatColumns="0" formatRows="0"/>
  <phoneticPr fontId="1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modClassifierValidate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modHyp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sheetProtection formatColumns="0" formatRows="0"/>
  <phoneticPr fontId="1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modfrmDateChoose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modComm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modThisWorkbook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SH_REESTR_MO">
    <tabColor indexed="47"/>
  </sheetPr>
  <dimension ref="A1:D465"/>
  <sheetViews>
    <sheetView showGridLines="0" zoomScaleNormal="100" workbookViewId="0"/>
  </sheetViews>
  <sheetFormatPr defaultRowHeight="11.25"/>
  <cols>
    <col min="1" max="16384" width="9.140625" style="71"/>
  </cols>
  <sheetData>
    <row r="1" spans="1:4">
      <c r="A1" s="71" t="s">
        <v>2185</v>
      </c>
      <c r="B1" s="71" t="s">
        <v>147</v>
      </c>
      <c r="C1" s="71" t="s">
        <v>148</v>
      </c>
      <c r="D1" s="71" t="s">
        <v>3091</v>
      </c>
    </row>
    <row r="2" spans="1:4">
      <c r="A2" s="71">
        <v>1</v>
      </c>
      <c r="B2" s="71" t="s">
        <v>2188</v>
      </c>
      <c r="C2" s="71" t="s">
        <v>2188</v>
      </c>
      <c r="D2" s="71" t="s">
        <v>2189</v>
      </c>
    </row>
    <row r="3" spans="1:4">
      <c r="A3" s="71">
        <v>2</v>
      </c>
      <c r="B3" s="71" t="s">
        <v>2188</v>
      </c>
      <c r="C3" s="71" t="s">
        <v>2190</v>
      </c>
      <c r="D3" s="71" t="s">
        <v>2191</v>
      </c>
    </row>
    <row r="4" spans="1:4">
      <c r="A4" s="71">
        <v>3</v>
      </c>
      <c r="B4" s="71" t="s">
        <v>2188</v>
      </c>
      <c r="C4" s="71" t="s">
        <v>2192</v>
      </c>
      <c r="D4" s="71" t="s">
        <v>2193</v>
      </c>
    </row>
    <row r="5" spans="1:4">
      <c r="A5" s="71">
        <v>4</v>
      </c>
      <c r="B5" s="71" t="s">
        <v>2188</v>
      </c>
      <c r="C5" s="71" t="s">
        <v>2194</v>
      </c>
      <c r="D5" s="71" t="s">
        <v>2195</v>
      </c>
    </row>
    <row r="6" spans="1:4">
      <c r="A6" s="71">
        <v>5</v>
      </c>
      <c r="B6" s="71" t="s">
        <v>2188</v>
      </c>
      <c r="C6" s="71" t="s">
        <v>2222</v>
      </c>
      <c r="D6" s="71" t="s">
        <v>2196</v>
      </c>
    </row>
    <row r="7" spans="1:4">
      <c r="A7" s="71">
        <v>6</v>
      </c>
      <c r="B7" s="71" t="s">
        <v>2188</v>
      </c>
      <c r="C7" s="71" t="s">
        <v>2197</v>
      </c>
      <c r="D7" s="71" t="s">
        <v>2198</v>
      </c>
    </row>
    <row r="8" spans="1:4">
      <c r="A8" s="71">
        <v>7</v>
      </c>
      <c r="B8" s="71" t="s">
        <v>2188</v>
      </c>
      <c r="C8" s="71" t="s">
        <v>2199</v>
      </c>
      <c r="D8" s="71" t="s">
        <v>2200</v>
      </c>
    </row>
    <row r="9" spans="1:4">
      <c r="A9" s="71">
        <v>8</v>
      </c>
      <c r="B9" s="71" t="s">
        <v>2188</v>
      </c>
      <c r="C9" s="71" t="s">
        <v>2201</v>
      </c>
      <c r="D9" s="71" t="s">
        <v>2202</v>
      </c>
    </row>
    <row r="10" spans="1:4">
      <c r="A10" s="71">
        <v>9</v>
      </c>
      <c r="B10" s="71" t="s">
        <v>2188</v>
      </c>
      <c r="C10" s="71" t="s">
        <v>2203</v>
      </c>
      <c r="D10" s="71" t="s">
        <v>2204</v>
      </c>
    </row>
    <row r="11" spans="1:4">
      <c r="A11" s="71">
        <v>10</v>
      </c>
      <c r="B11" s="71" t="s">
        <v>2188</v>
      </c>
      <c r="C11" s="71" t="s">
        <v>2205</v>
      </c>
      <c r="D11" s="71" t="s">
        <v>2206</v>
      </c>
    </row>
    <row r="12" spans="1:4">
      <c r="A12" s="71">
        <v>11</v>
      </c>
      <c r="B12" s="71" t="s">
        <v>2188</v>
      </c>
      <c r="C12" s="71" t="s">
        <v>2207</v>
      </c>
      <c r="D12" s="71" t="s">
        <v>2208</v>
      </c>
    </row>
    <row r="13" spans="1:4">
      <c r="A13" s="71">
        <v>12</v>
      </c>
      <c r="B13" s="71" t="s">
        <v>2188</v>
      </c>
      <c r="C13" s="71" t="s">
        <v>2209</v>
      </c>
      <c r="D13" s="71" t="s">
        <v>2210</v>
      </c>
    </row>
    <row r="14" spans="1:4">
      <c r="A14" s="71">
        <v>13</v>
      </c>
      <c r="B14" s="71" t="s">
        <v>2188</v>
      </c>
      <c r="C14" s="71" t="s">
        <v>2211</v>
      </c>
      <c r="D14" s="71" t="s">
        <v>2212</v>
      </c>
    </row>
    <row r="15" spans="1:4">
      <c r="A15" s="71">
        <v>14</v>
      </c>
      <c r="B15" s="71" t="s">
        <v>2188</v>
      </c>
      <c r="C15" s="71" t="s">
        <v>2213</v>
      </c>
      <c r="D15" s="71" t="s">
        <v>2214</v>
      </c>
    </row>
    <row r="16" spans="1:4">
      <c r="A16" s="71">
        <v>15</v>
      </c>
      <c r="B16" s="71" t="s">
        <v>2188</v>
      </c>
      <c r="C16" s="71" t="s">
        <v>2215</v>
      </c>
      <c r="D16" s="71" t="s">
        <v>2216</v>
      </c>
    </row>
    <row r="17" spans="1:4">
      <c r="A17" s="71">
        <v>16</v>
      </c>
      <c r="B17" s="71" t="s">
        <v>2188</v>
      </c>
      <c r="C17" s="71" t="s">
        <v>3588</v>
      </c>
      <c r="D17" s="71" t="s">
        <v>2217</v>
      </c>
    </row>
    <row r="18" spans="1:4">
      <c r="A18" s="71">
        <v>17</v>
      </c>
      <c r="B18" s="71" t="s">
        <v>2188</v>
      </c>
      <c r="C18" s="71" t="s">
        <v>2218</v>
      </c>
      <c r="D18" s="71" t="s">
        <v>2219</v>
      </c>
    </row>
    <row r="19" spans="1:4">
      <c r="A19" s="71">
        <v>18</v>
      </c>
      <c r="B19" s="71" t="s">
        <v>2188</v>
      </c>
      <c r="C19" s="71" t="s">
        <v>2220</v>
      </c>
      <c r="D19" s="71" t="s">
        <v>2221</v>
      </c>
    </row>
    <row r="20" spans="1:4">
      <c r="A20" s="71">
        <v>19</v>
      </c>
      <c r="B20" s="71" t="s">
        <v>2222</v>
      </c>
      <c r="C20" s="71" t="s">
        <v>2222</v>
      </c>
      <c r="D20" s="71" t="s">
        <v>2223</v>
      </c>
    </row>
    <row r="21" spans="1:4">
      <c r="A21" s="71">
        <v>20</v>
      </c>
      <c r="B21" s="71" t="s">
        <v>2224</v>
      </c>
      <c r="C21" s="71" t="s">
        <v>2224</v>
      </c>
      <c r="D21" s="71" t="s">
        <v>2225</v>
      </c>
    </row>
    <row r="22" spans="1:4">
      <c r="A22" s="71">
        <v>21</v>
      </c>
      <c r="B22" s="71" t="s">
        <v>2224</v>
      </c>
      <c r="C22" s="71" t="s">
        <v>2226</v>
      </c>
      <c r="D22" s="71" t="s">
        <v>2227</v>
      </c>
    </row>
    <row r="23" spans="1:4">
      <c r="A23" s="71">
        <v>22</v>
      </c>
      <c r="B23" s="71" t="s">
        <v>2224</v>
      </c>
      <c r="C23" s="71" t="s">
        <v>2228</v>
      </c>
      <c r="D23" s="71" t="s">
        <v>2229</v>
      </c>
    </row>
    <row r="24" spans="1:4">
      <c r="A24" s="71">
        <v>23</v>
      </c>
      <c r="B24" s="71" t="s">
        <v>2224</v>
      </c>
      <c r="C24" s="71" t="s">
        <v>2230</v>
      </c>
      <c r="D24" s="71" t="s">
        <v>2231</v>
      </c>
    </row>
    <row r="25" spans="1:4">
      <c r="A25" s="71">
        <v>24</v>
      </c>
      <c r="B25" s="71" t="s">
        <v>2224</v>
      </c>
      <c r="C25" s="71" t="s">
        <v>2232</v>
      </c>
      <c r="D25" s="71" t="s">
        <v>2233</v>
      </c>
    </row>
    <row r="26" spans="1:4">
      <c r="A26" s="71">
        <v>25</v>
      </c>
      <c r="B26" s="71" t="s">
        <v>2224</v>
      </c>
      <c r="C26" s="71" t="s">
        <v>2234</v>
      </c>
      <c r="D26" s="71" t="s">
        <v>2235</v>
      </c>
    </row>
    <row r="27" spans="1:4">
      <c r="A27" s="71">
        <v>26</v>
      </c>
      <c r="B27" s="71" t="s">
        <v>2224</v>
      </c>
      <c r="C27" s="71" t="s">
        <v>2236</v>
      </c>
      <c r="D27" s="71" t="s">
        <v>2237</v>
      </c>
    </row>
    <row r="28" spans="1:4">
      <c r="A28" s="71">
        <v>27</v>
      </c>
      <c r="B28" s="71" t="s">
        <v>2224</v>
      </c>
      <c r="C28" s="71" t="s">
        <v>2238</v>
      </c>
      <c r="D28" s="71" t="s">
        <v>2239</v>
      </c>
    </row>
    <row r="29" spans="1:4">
      <c r="A29" s="71">
        <v>28</v>
      </c>
      <c r="B29" s="71" t="s">
        <v>2240</v>
      </c>
      <c r="C29" s="71" t="s">
        <v>2240</v>
      </c>
      <c r="D29" s="71" t="s">
        <v>2241</v>
      </c>
    </row>
    <row r="30" spans="1:4">
      <c r="A30" s="71">
        <v>29</v>
      </c>
      <c r="B30" s="71" t="s">
        <v>2240</v>
      </c>
      <c r="C30" s="71" t="s">
        <v>2242</v>
      </c>
      <c r="D30" s="71" t="s">
        <v>2243</v>
      </c>
    </row>
    <row r="31" spans="1:4">
      <c r="A31" s="71">
        <v>30</v>
      </c>
      <c r="B31" s="71" t="s">
        <v>2240</v>
      </c>
      <c r="C31" s="71" t="s">
        <v>2244</v>
      </c>
      <c r="D31" s="71" t="s">
        <v>2245</v>
      </c>
    </row>
    <row r="32" spans="1:4">
      <c r="A32" s="71">
        <v>31</v>
      </c>
      <c r="B32" s="71" t="s">
        <v>2240</v>
      </c>
      <c r="C32" s="71" t="s">
        <v>2246</v>
      </c>
      <c r="D32" s="71" t="s">
        <v>2247</v>
      </c>
    </row>
    <row r="33" spans="1:4">
      <c r="A33" s="71">
        <v>32</v>
      </c>
      <c r="B33" s="71" t="s">
        <v>2240</v>
      </c>
      <c r="C33" s="71" t="s">
        <v>2248</v>
      </c>
      <c r="D33" s="71" t="s">
        <v>2249</v>
      </c>
    </row>
    <row r="34" spans="1:4">
      <c r="A34" s="71">
        <v>33</v>
      </c>
      <c r="B34" s="71" t="s">
        <v>2240</v>
      </c>
      <c r="C34" s="71" t="s">
        <v>2250</v>
      </c>
      <c r="D34" s="71" t="s">
        <v>2251</v>
      </c>
    </row>
    <row r="35" spans="1:4">
      <c r="A35" s="71">
        <v>34</v>
      </c>
      <c r="B35" s="71" t="s">
        <v>2240</v>
      </c>
      <c r="C35" s="71" t="s">
        <v>2252</v>
      </c>
      <c r="D35" s="71" t="s">
        <v>2253</v>
      </c>
    </row>
    <row r="36" spans="1:4">
      <c r="A36" s="71">
        <v>35</v>
      </c>
      <c r="B36" s="71" t="s">
        <v>2240</v>
      </c>
      <c r="C36" s="71" t="s">
        <v>2254</v>
      </c>
      <c r="D36" s="71" t="s">
        <v>2255</v>
      </c>
    </row>
    <row r="37" spans="1:4">
      <c r="A37" s="71">
        <v>36</v>
      </c>
      <c r="B37" s="71" t="s">
        <v>2240</v>
      </c>
      <c r="C37" s="71" t="s">
        <v>2256</v>
      </c>
      <c r="D37" s="71" t="s">
        <v>2257</v>
      </c>
    </row>
    <row r="38" spans="1:4">
      <c r="A38" s="71">
        <v>37</v>
      </c>
      <c r="B38" s="71" t="s">
        <v>2240</v>
      </c>
      <c r="C38" s="71" t="s">
        <v>2258</v>
      </c>
      <c r="D38" s="71" t="s">
        <v>2259</v>
      </c>
    </row>
    <row r="39" spans="1:4">
      <c r="A39" s="71">
        <v>38</v>
      </c>
      <c r="B39" s="71" t="s">
        <v>2240</v>
      </c>
      <c r="C39" s="71" t="s">
        <v>2260</v>
      </c>
      <c r="D39" s="71" t="s">
        <v>2261</v>
      </c>
    </row>
    <row r="40" spans="1:4">
      <c r="A40" s="71">
        <v>39</v>
      </c>
      <c r="B40" s="71" t="s">
        <v>2240</v>
      </c>
      <c r="C40" s="71" t="s">
        <v>2262</v>
      </c>
      <c r="D40" s="71" t="s">
        <v>2263</v>
      </c>
    </row>
    <row r="41" spans="1:4">
      <c r="A41" s="71">
        <v>40</v>
      </c>
      <c r="B41" s="71" t="s">
        <v>2240</v>
      </c>
      <c r="C41" s="71" t="s">
        <v>2264</v>
      </c>
      <c r="D41" s="71" t="s">
        <v>2265</v>
      </c>
    </row>
    <row r="42" spans="1:4">
      <c r="A42" s="71">
        <v>41</v>
      </c>
      <c r="B42" s="71" t="s">
        <v>2266</v>
      </c>
      <c r="C42" s="71" t="s">
        <v>2268</v>
      </c>
      <c r="D42" s="71" t="s">
        <v>2269</v>
      </c>
    </row>
    <row r="43" spans="1:4">
      <c r="A43" s="71">
        <v>42</v>
      </c>
      <c r="B43" s="71" t="s">
        <v>2266</v>
      </c>
      <c r="C43" s="71" t="s">
        <v>2270</v>
      </c>
      <c r="D43" s="71" t="s">
        <v>2271</v>
      </c>
    </row>
    <row r="44" spans="1:4">
      <c r="A44" s="71">
        <v>43</v>
      </c>
      <c r="B44" s="71" t="s">
        <v>2266</v>
      </c>
      <c r="C44" s="71" t="s">
        <v>2266</v>
      </c>
      <c r="D44" s="71" t="s">
        <v>2267</v>
      </c>
    </row>
    <row r="45" spans="1:4">
      <c r="A45" s="71">
        <v>44</v>
      </c>
      <c r="B45" s="71" t="s">
        <v>2266</v>
      </c>
      <c r="C45" s="71" t="s">
        <v>2272</v>
      </c>
      <c r="D45" s="71" t="s">
        <v>2273</v>
      </c>
    </row>
    <row r="46" spans="1:4">
      <c r="A46" s="71">
        <v>45</v>
      </c>
      <c r="B46" s="71" t="s">
        <v>2266</v>
      </c>
      <c r="C46" s="71" t="s">
        <v>2274</v>
      </c>
      <c r="D46" s="71" t="s">
        <v>2275</v>
      </c>
    </row>
    <row r="47" spans="1:4">
      <c r="A47" s="71">
        <v>46</v>
      </c>
      <c r="B47" s="71" t="s">
        <v>2266</v>
      </c>
      <c r="C47" s="71" t="s">
        <v>2276</v>
      </c>
      <c r="D47" s="71" t="s">
        <v>2277</v>
      </c>
    </row>
    <row r="48" spans="1:4">
      <c r="A48" s="71">
        <v>47</v>
      </c>
      <c r="B48" s="71" t="s">
        <v>2266</v>
      </c>
      <c r="C48" s="71" t="s">
        <v>2278</v>
      </c>
      <c r="D48" s="71" t="s">
        <v>2279</v>
      </c>
    </row>
    <row r="49" spans="1:4">
      <c r="A49" s="71">
        <v>48</v>
      </c>
      <c r="B49" s="71" t="s">
        <v>2280</v>
      </c>
      <c r="C49" s="71" t="s">
        <v>2282</v>
      </c>
      <c r="D49" s="71" t="s">
        <v>2283</v>
      </c>
    </row>
    <row r="50" spans="1:4">
      <c r="A50" s="71">
        <v>49</v>
      </c>
      <c r="B50" s="71" t="s">
        <v>2280</v>
      </c>
      <c r="C50" s="71" t="s">
        <v>2284</v>
      </c>
      <c r="D50" s="71" t="s">
        <v>2285</v>
      </c>
    </row>
    <row r="51" spans="1:4">
      <c r="A51" s="71">
        <v>50</v>
      </c>
      <c r="B51" s="71" t="s">
        <v>2280</v>
      </c>
      <c r="C51" s="71" t="s">
        <v>2280</v>
      </c>
      <c r="D51" s="71" t="s">
        <v>2281</v>
      </c>
    </row>
    <row r="52" spans="1:4">
      <c r="A52" s="71">
        <v>51</v>
      </c>
      <c r="B52" s="71" t="s">
        <v>2280</v>
      </c>
      <c r="C52" s="71" t="s">
        <v>2286</v>
      </c>
      <c r="D52" s="71" t="s">
        <v>2287</v>
      </c>
    </row>
    <row r="53" spans="1:4">
      <c r="A53" s="71">
        <v>52</v>
      </c>
      <c r="B53" s="71" t="s">
        <v>2280</v>
      </c>
      <c r="C53" s="71" t="s">
        <v>2288</v>
      </c>
      <c r="D53" s="71" t="s">
        <v>2289</v>
      </c>
    </row>
    <row r="54" spans="1:4">
      <c r="A54" s="71">
        <v>53</v>
      </c>
      <c r="B54" s="71" t="s">
        <v>2280</v>
      </c>
      <c r="C54" s="71" t="s">
        <v>2290</v>
      </c>
      <c r="D54" s="71" t="s">
        <v>2291</v>
      </c>
    </row>
    <row r="55" spans="1:4">
      <c r="A55" s="71">
        <v>54</v>
      </c>
      <c r="B55" s="71" t="s">
        <v>2280</v>
      </c>
      <c r="C55" s="71" t="s">
        <v>2292</v>
      </c>
      <c r="D55" s="71" t="s">
        <v>2293</v>
      </c>
    </row>
    <row r="56" spans="1:4">
      <c r="A56" s="71">
        <v>55</v>
      </c>
      <c r="B56" s="71" t="s">
        <v>2280</v>
      </c>
      <c r="C56" s="71" t="s">
        <v>2294</v>
      </c>
      <c r="D56" s="71" t="s">
        <v>2295</v>
      </c>
    </row>
    <row r="57" spans="1:4">
      <c r="A57" s="71">
        <v>56</v>
      </c>
      <c r="B57" s="71" t="s">
        <v>2280</v>
      </c>
      <c r="C57" s="71" t="s">
        <v>2296</v>
      </c>
      <c r="D57" s="71" t="s">
        <v>2297</v>
      </c>
    </row>
    <row r="58" spans="1:4">
      <c r="A58" s="71">
        <v>57</v>
      </c>
      <c r="B58" s="71" t="s">
        <v>2280</v>
      </c>
      <c r="C58" s="71" t="s">
        <v>2298</v>
      </c>
      <c r="D58" s="71" t="s">
        <v>2299</v>
      </c>
    </row>
    <row r="59" spans="1:4">
      <c r="A59" s="71">
        <v>58</v>
      </c>
      <c r="B59" s="71" t="s">
        <v>2280</v>
      </c>
      <c r="C59" s="71" t="s">
        <v>2300</v>
      </c>
      <c r="D59" s="71" t="s">
        <v>2301</v>
      </c>
    </row>
    <row r="60" spans="1:4">
      <c r="A60" s="71">
        <v>59</v>
      </c>
      <c r="B60" s="71" t="s">
        <v>2280</v>
      </c>
      <c r="C60" s="71" t="s">
        <v>2302</v>
      </c>
      <c r="D60" s="71" t="s">
        <v>2303</v>
      </c>
    </row>
    <row r="61" spans="1:4">
      <c r="A61" s="71">
        <v>60</v>
      </c>
      <c r="B61" s="71" t="s">
        <v>2280</v>
      </c>
      <c r="C61" s="71" t="s">
        <v>2304</v>
      </c>
      <c r="D61" s="71" t="s">
        <v>2305</v>
      </c>
    </row>
    <row r="62" spans="1:4">
      <c r="A62" s="71">
        <v>61</v>
      </c>
      <c r="B62" s="71" t="s">
        <v>2280</v>
      </c>
      <c r="C62" s="71" t="s">
        <v>2306</v>
      </c>
      <c r="D62" s="71" t="s">
        <v>2307</v>
      </c>
    </row>
    <row r="63" spans="1:4">
      <c r="A63" s="71">
        <v>62</v>
      </c>
      <c r="B63" s="71" t="s">
        <v>2308</v>
      </c>
      <c r="C63" s="71" t="s">
        <v>2310</v>
      </c>
      <c r="D63" s="71" t="s">
        <v>2311</v>
      </c>
    </row>
    <row r="64" spans="1:4">
      <c r="A64" s="71">
        <v>63</v>
      </c>
      <c r="B64" s="71" t="s">
        <v>2308</v>
      </c>
      <c r="C64" s="71" t="s">
        <v>2308</v>
      </c>
      <c r="D64" s="71" t="s">
        <v>2309</v>
      </c>
    </row>
    <row r="65" spans="1:4">
      <c r="A65" s="71">
        <v>64</v>
      </c>
      <c r="B65" s="71" t="s">
        <v>2308</v>
      </c>
      <c r="C65" s="71" t="s">
        <v>2312</v>
      </c>
      <c r="D65" s="71" t="s">
        <v>2313</v>
      </c>
    </row>
    <row r="66" spans="1:4">
      <c r="A66" s="71">
        <v>65</v>
      </c>
      <c r="B66" s="71" t="s">
        <v>2308</v>
      </c>
      <c r="C66" s="71" t="s">
        <v>2314</v>
      </c>
      <c r="D66" s="71" t="s">
        <v>2315</v>
      </c>
    </row>
    <row r="67" spans="1:4">
      <c r="A67" s="71">
        <v>66</v>
      </c>
      <c r="B67" s="71" t="s">
        <v>2308</v>
      </c>
      <c r="C67" s="71" t="s">
        <v>2316</v>
      </c>
      <c r="D67" s="71" t="s">
        <v>2317</v>
      </c>
    </row>
    <row r="68" spans="1:4">
      <c r="A68" s="71">
        <v>67</v>
      </c>
      <c r="B68" s="71" t="s">
        <v>2308</v>
      </c>
      <c r="C68" s="71" t="s">
        <v>2318</v>
      </c>
      <c r="D68" s="71" t="s">
        <v>2319</v>
      </c>
    </row>
    <row r="69" spans="1:4">
      <c r="A69" s="71">
        <v>68</v>
      </c>
      <c r="B69" s="71" t="s">
        <v>2308</v>
      </c>
      <c r="C69" s="71" t="s">
        <v>2320</v>
      </c>
      <c r="D69" s="71" t="s">
        <v>2321</v>
      </c>
    </row>
    <row r="70" spans="1:4">
      <c r="A70" s="71">
        <v>69</v>
      </c>
      <c r="B70" s="71" t="s">
        <v>2308</v>
      </c>
      <c r="C70" s="71" t="s">
        <v>2322</v>
      </c>
      <c r="D70" s="71" t="s">
        <v>2323</v>
      </c>
    </row>
    <row r="71" spans="1:4">
      <c r="A71" s="71">
        <v>70</v>
      </c>
      <c r="B71" s="71" t="s">
        <v>2308</v>
      </c>
      <c r="C71" s="71" t="s">
        <v>2324</v>
      </c>
      <c r="D71" s="71" t="s">
        <v>2325</v>
      </c>
    </row>
    <row r="72" spans="1:4">
      <c r="A72" s="71">
        <v>71</v>
      </c>
      <c r="B72" s="71" t="s">
        <v>2308</v>
      </c>
      <c r="C72" s="71" t="s">
        <v>2326</v>
      </c>
      <c r="D72" s="71" t="s">
        <v>2327</v>
      </c>
    </row>
    <row r="73" spans="1:4">
      <c r="A73" s="71">
        <v>72</v>
      </c>
      <c r="B73" s="71" t="s">
        <v>2308</v>
      </c>
      <c r="C73" s="71" t="s">
        <v>2328</v>
      </c>
      <c r="D73" s="71" t="s">
        <v>2329</v>
      </c>
    </row>
    <row r="74" spans="1:4">
      <c r="A74" s="71">
        <v>73</v>
      </c>
      <c r="B74" s="71" t="s">
        <v>2308</v>
      </c>
      <c r="C74" s="71" t="s">
        <v>2330</v>
      </c>
      <c r="D74" s="71" t="s">
        <v>2331</v>
      </c>
    </row>
    <row r="75" spans="1:4">
      <c r="A75" s="71">
        <v>74</v>
      </c>
      <c r="B75" s="71" t="s">
        <v>2308</v>
      </c>
      <c r="C75" s="71" t="s">
        <v>2332</v>
      </c>
      <c r="D75" s="71" t="s">
        <v>2333</v>
      </c>
    </row>
    <row r="76" spans="1:4">
      <c r="A76" s="71">
        <v>75</v>
      </c>
      <c r="B76" s="71" t="s">
        <v>2308</v>
      </c>
      <c r="C76" s="71" t="s">
        <v>2334</v>
      </c>
      <c r="D76" s="71" t="s">
        <v>2335</v>
      </c>
    </row>
    <row r="77" spans="1:4">
      <c r="A77" s="71">
        <v>76</v>
      </c>
      <c r="B77" s="71" t="s">
        <v>2308</v>
      </c>
      <c r="C77" s="71" t="s">
        <v>2336</v>
      </c>
      <c r="D77" s="71" t="s">
        <v>2337</v>
      </c>
    </row>
    <row r="78" spans="1:4">
      <c r="A78" s="71">
        <v>77</v>
      </c>
      <c r="B78" s="71" t="s">
        <v>2308</v>
      </c>
      <c r="C78" s="71" t="s">
        <v>2338</v>
      </c>
      <c r="D78" s="71" t="s">
        <v>2339</v>
      </c>
    </row>
    <row r="79" spans="1:4">
      <c r="A79" s="71">
        <v>78</v>
      </c>
      <c r="B79" s="71" t="s">
        <v>2308</v>
      </c>
      <c r="C79" s="71" t="s">
        <v>2340</v>
      </c>
      <c r="D79" s="71" t="s">
        <v>2341</v>
      </c>
    </row>
    <row r="80" spans="1:4">
      <c r="A80" s="71">
        <v>79</v>
      </c>
      <c r="B80" s="71" t="s">
        <v>2308</v>
      </c>
      <c r="C80" s="71" t="s">
        <v>2342</v>
      </c>
      <c r="D80" s="71" t="s">
        <v>2343</v>
      </c>
    </row>
    <row r="81" spans="1:4">
      <c r="A81" s="71">
        <v>80</v>
      </c>
      <c r="B81" s="71" t="s">
        <v>2308</v>
      </c>
      <c r="C81" s="71" t="s">
        <v>2344</v>
      </c>
      <c r="D81" s="71" t="s">
        <v>2345</v>
      </c>
    </row>
    <row r="82" spans="1:4">
      <c r="A82" s="71">
        <v>81</v>
      </c>
      <c r="B82" s="71" t="s">
        <v>2308</v>
      </c>
      <c r="C82" s="71" t="s">
        <v>2346</v>
      </c>
      <c r="D82" s="71" t="s">
        <v>2347</v>
      </c>
    </row>
    <row r="83" spans="1:4">
      <c r="A83" s="71">
        <v>82</v>
      </c>
      <c r="B83" s="71" t="s">
        <v>2308</v>
      </c>
      <c r="C83" s="71" t="s">
        <v>2348</v>
      </c>
      <c r="D83" s="71" t="s">
        <v>2349</v>
      </c>
    </row>
    <row r="84" spans="1:4">
      <c r="A84" s="71">
        <v>83</v>
      </c>
      <c r="B84" s="71" t="s">
        <v>2308</v>
      </c>
      <c r="C84" s="71" t="s">
        <v>2350</v>
      </c>
      <c r="D84" s="71" t="s">
        <v>2351</v>
      </c>
    </row>
    <row r="85" spans="1:4">
      <c r="A85" s="71">
        <v>84</v>
      </c>
      <c r="B85" s="71" t="s">
        <v>2308</v>
      </c>
      <c r="C85" s="71" t="s">
        <v>2352</v>
      </c>
      <c r="D85" s="71" t="s">
        <v>2353</v>
      </c>
    </row>
    <row r="86" spans="1:4">
      <c r="A86" s="71">
        <v>85</v>
      </c>
      <c r="B86" s="71" t="s">
        <v>2308</v>
      </c>
      <c r="C86" s="71" t="s">
        <v>2354</v>
      </c>
      <c r="D86" s="71" t="s">
        <v>2355</v>
      </c>
    </row>
    <row r="87" spans="1:4">
      <c r="A87" s="71">
        <v>86</v>
      </c>
      <c r="B87" s="71" t="s">
        <v>2308</v>
      </c>
      <c r="C87" s="71" t="s">
        <v>2356</v>
      </c>
      <c r="D87" s="71" t="s">
        <v>2357</v>
      </c>
    </row>
    <row r="88" spans="1:4">
      <c r="A88" s="71">
        <v>87</v>
      </c>
      <c r="B88" s="71" t="s">
        <v>2308</v>
      </c>
      <c r="C88" s="71" t="s">
        <v>2358</v>
      </c>
      <c r="D88" s="71" t="s">
        <v>2359</v>
      </c>
    </row>
    <row r="89" spans="1:4">
      <c r="A89" s="71">
        <v>88</v>
      </c>
      <c r="B89" s="71" t="s">
        <v>2366</v>
      </c>
      <c r="C89" s="71" t="s">
        <v>2368</v>
      </c>
      <c r="D89" s="71" t="s">
        <v>2369</v>
      </c>
    </row>
    <row r="90" spans="1:4">
      <c r="A90" s="71">
        <v>89</v>
      </c>
      <c r="B90" s="71" t="s">
        <v>2366</v>
      </c>
      <c r="C90" s="71" t="s">
        <v>2366</v>
      </c>
      <c r="D90" s="71" t="s">
        <v>2367</v>
      </c>
    </row>
    <row r="91" spans="1:4">
      <c r="A91" s="71">
        <v>90</v>
      </c>
      <c r="B91" s="71" t="s">
        <v>2366</v>
      </c>
      <c r="C91" s="71" t="s">
        <v>2370</v>
      </c>
      <c r="D91" s="71" t="s">
        <v>2371</v>
      </c>
    </row>
    <row r="92" spans="1:4">
      <c r="A92" s="71">
        <v>91</v>
      </c>
      <c r="B92" s="71" t="s">
        <v>2366</v>
      </c>
      <c r="C92" s="71" t="s">
        <v>2372</v>
      </c>
      <c r="D92" s="71" t="s">
        <v>2373</v>
      </c>
    </row>
    <row r="93" spans="1:4">
      <c r="A93" s="71">
        <v>92</v>
      </c>
      <c r="B93" s="71" t="s">
        <v>2366</v>
      </c>
      <c r="C93" s="71" t="s">
        <v>2374</v>
      </c>
      <c r="D93" s="71" t="s">
        <v>2375</v>
      </c>
    </row>
    <row r="94" spans="1:4">
      <c r="A94" s="71">
        <v>93</v>
      </c>
      <c r="B94" s="71" t="s">
        <v>2366</v>
      </c>
      <c r="C94" s="71" t="s">
        <v>2376</v>
      </c>
      <c r="D94" s="71" t="s">
        <v>2377</v>
      </c>
    </row>
    <row r="95" spans="1:4">
      <c r="A95" s="71">
        <v>94</v>
      </c>
      <c r="B95" s="71" t="s">
        <v>2366</v>
      </c>
      <c r="C95" s="71" t="s">
        <v>2378</v>
      </c>
      <c r="D95" s="71" t="s">
        <v>2379</v>
      </c>
    </row>
    <row r="96" spans="1:4">
      <c r="A96" s="71">
        <v>95</v>
      </c>
      <c r="B96" s="71" t="s">
        <v>2366</v>
      </c>
      <c r="C96" s="71" t="s">
        <v>2380</v>
      </c>
      <c r="D96" s="71" t="s">
        <v>2381</v>
      </c>
    </row>
    <row r="97" spans="1:4">
      <c r="A97" s="71">
        <v>96</v>
      </c>
      <c r="B97" s="71" t="s">
        <v>2366</v>
      </c>
      <c r="C97" s="71" t="s">
        <v>2382</v>
      </c>
      <c r="D97" s="71" t="s">
        <v>2383</v>
      </c>
    </row>
    <row r="98" spans="1:4">
      <c r="A98" s="71">
        <v>97</v>
      </c>
      <c r="B98" s="71" t="s">
        <v>2366</v>
      </c>
      <c r="C98" s="71" t="s">
        <v>2384</v>
      </c>
      <c r="D98" s="71" t="s">
        <v>2385</v>
      </c>
    </row>
    <row r="99" spans="1:4">
      <c r="A99" s="71">
        <v>98</v>
      </c>
      <c r="B99" s="71" t="s">
        <v>2366</v>
      </c>
      <c r="C99" s="71" t="s">
        <v>2386</v>
      </c>
      <c r="D99" s="71" t="s">
        <v>2387</v>
      </c>
    </row>
    <row r="100" spans="1:4">
      <c r="A100" s="71">
        <v>99</v>
      </c>
      <c r="B100" s="71" t="s">
        <v>2366</v>
      </c>
      <c r="C100" s="71" t="s">
        <v>2388</v>
      </c>
      <c r="D100" s="71" t="s">
        <v>2389</v>
      </c>
    </row>
    <row r="101" spans="1:4">
      <c r="A101" s="71">
        <v>100</v>
      </c>
      <c r="B101" s="71" t="s">
        <v>2390</v>
      </c>
      <c r="C101" s="71" t="s">
        <v>2392</v>
      </c>
      <c r="D101" s="71" t="s">
        <v>2393</v>
      </c>
    </row>
    <row r="102" spans="1:4">
      <c r="A102" s="71">
        <v>101</v>
      </c>
      <c r="B102" s="71" t="s">
        <v>2390</v>
      </c>
      <c r="C102" s="71" t="s">
        <v>2394</v>
      </c>
      <c r="D102" s="71" t="s">
        <v>2395</v>
      </c>
    </row>
    <row r="103" spans="1:4">
      <c r="A103" s="71">
        <v>102</v>
      </c>
      <c r="B103" s="71" t="s">
        <v>2390</v>
      </c>
      <c r="C103" s="71" t="s">
        <v>2396</v>
      </c>
      <c r="D103" s="71" t="s">
        <v>2397</v>
      </c>
    </row>
    <row r="104" spans="1:4">
      <c r="A104" s="71">
        <v>103</v>
      </c>
      <c r="B104" s="71" t="s">
        <v>2390</v>
      </c>
      <c r="C104" s="71" t="s">
        <v>2398</v>
      </c>
      <c r="D104" s="71" t="s">
        <v>2399</v>
      </c>
    </row>
    <row r="105" spans="1:4">
      <c r="A105" s="71">
        <v>104</v>
      </c>
      <c r="B105" s="71" t="s">
        <v>2390</v>
      </c>
      <c r="C105" s="71" t="s">
        <v>2390</v>
      </c>
      <c r="D105" s="71" t="s">
        <v>2391</v>
      </c>
    </row>
    <row r="106" spans="1:4">
      <c r="A106" s="71">
        <v>105</v>
      </c>
      <c r="B106" s="71" t="s">
        <v>2390</v>
      </c>
      <c r="C106" s="71" t="s">
        <v>2400</v>
      </c>
      <c r="D106" s="71" t="s">
        <v>2401</v>
      </c>
    </row>
    <row r="107" spans="1:4">
      <c r="A107" s="71">
        <v>106</v>
      </c>
      <c r="B107" s="71" t="s">
        <v>2390</v>
      </c>
      <c r="C107" s="71" t="s">
        <v>2402</v>
      </c>
      <c r="D107" s="71" t="s">
        <v>2403</v>
      </c>
    </row>
    <row r="108" spans="1:4">
      <c r="A108" s="71">
        <v>107</v>
      </c>
      <c r="B108" s="71" t="s">
        <v>2390</v>
      </c>
      <c r="C108" s="71" t="s">
        <v>2404</v>
      </c>
      <c r="D108" s="71" t="s">
        <v>2405</v>
      </c>
    </row>
    <row r="109" spans="1:4">
      <c r="A109" s="71">
        <v>108</v>
      </c>
      <c r="B109" s="71" t="s">
        <v>2390</v>
      </c>
      <c r="C109" s="71" t="s">
        <v>2406</v>
      </c>
      <c r="D109" s="71" t="s">
        <v>2407</v>
      </c>
    </row>
    <row r="110" spans="1:4">
      <c r="A110" s="71">
        <v>109</v>
      </c>
      <c r="B110" s="71" t="s">
        <v>2390</v>
      </c>
      <c r="C110" s="71" t="s">
        <v>2408</v>
      </c>
      <c r="D110" s="71" t="s">
        <v>2409</v>
      </c>
    </row>
    <row r="111" spans="1:4">
      <c r="A111" s="71">
        <v>110</v>
      </c>
      <c r="B111" s="71" t="s">
        <v>2390</v>
      </c>
      <c r="C111" s="71" t="s">
        <v>2410</v>
      </c>
      <c r="D111" s="71" t="s">
        <v>2411</v>
      </c>
    </row>
    <row r="112" spans="1:4">
      <c r="A112" s="71">
        <v>111</v>
      </c>
      <c r="B112" s="71" t="s">
        <v>2390</v>
      </c>
      <c r="C112" s="71" t="s">
        <v>2412</v>
      </c>
      <c r="D112" s="71" t="s">
        <v>2413</v>
      </c>
    </row>
    <row r="113" spans="1:4">
      <c r="A113" s="71">
        <v>112</v>
      </c>
      <c r="B113" s="71" t="s">
        <v>2390</v>
      </c>
      <c r="C113" s="71" t="s">
        <v>2414</v>
      </c>
      <c r="D113" s="71" t="s">
        <v>2415</v>
      </c>
    </row>
    <row r="114" spans="1:4">
      <c r="A114" s="71">
        <v>113</v>
      </c>
      <c r="B114" s="71" t="s">
        <v>2390</v>
      </c>
      <c r="C114" s="71" t="s">
        <v>2416</v>
      </c>
      <c r="D114" s="71" t="s">
        <v>2417</v>
      </c>
    </row>
    <row r="115" spans="1:4">
      <c r="A115" s="71">
        <v>114</v>
      </c>
      <c r="B115" s="71" t="s">
        <v>2390</v>
      </c>
      <c r="C115" s="71" t="s">
        <v>2418</v>
      </c>
      <c r="D115" s="71" t="s">
        <v>2419</v>
      </c>
    </row>
    <row r="116" spans="1:4">
      <c r="A116" s="71">
        <v>115</v>
      </c>
      <c r="B116" s="71" t="s">
        <v>2390</v>
      </c>
      <c r="C116" s="71" t="s">
        <v>2420</v>
      </c>
      <c r="D116" s="71" t="s">
        <v>2421</v>
      </c>
    </row>
    <row r="117" spans="1:4">
      <c r="A117" s="71">
        <v>116</v>
      </c>
      <c r="B117" s="71" t="s">
        <v>2422</v>
      </c>
      <c r="C117" s="71" t="s">
        <v>2424</v>
      </c>
      <c r="D117" s="71" t="s">
        <v>2425</v>
      </c>
    </row>
    <row r="118" spans="1:4">
      <c r="A118" s="71">
        <v>117</v>
      </c>
      <c r="B118" s="71" t="s">
        <v>2422</v>
      </c>
      <c r="C118" s="71" t="s">
        <v>2426</v>
      </c>
      <c r="D118" s="71" t="s">
        <v>2427</v>
      </c>
    </row>
    <row r="119" spans="1:4">
      <c r="A119" s="71">
        <v>118</v>
      </c>
      <c r="B119" s="71" t="s">
        <v>2422</v>
      </c>
      <c r="C119" s="71" t="s">
        <v>2422</v>
      </c>
      <c r="D119" s="71" t="s">
        <v>2423</v>
      </c>
    </row>
    <row r="120" spans="1:4">
      <c r="A120" s="71">
        <v>119</v>
      </c>
      <c r="B120" s="71" t="s">
        <v>2422</v>
      </c>
      <c r="C120" s="71" t="s">
        <v>2428</v>
      </c>
      <c r="D120" s="71" t="s">
        <v>2429</v>
      </c>
    </row>
    <row r="121" spans="1:4">
      <c r="A121" s="71">
        <v>120</v>
      </c>
      <c r="B121" s="71" t="s">
        <v>2422</v>
      </c>
      <c r="C121" s="71" t="s">
        <v>2430</v>
      </c>
      <c r="D121" s="71" t="s">
        <v>2431</v>
      </c>
    </row>
    <row r="122" spans="1:4">
      <c r="A122" s="71">
        <v>121</v>
      </c>
      <c r="B122" s="71" t="s">
        <v>2422</v>
      </c>
      <c r="C122" s="71" t="s">
        <v>2432</v>
      </c>
      <c r="D122" s="71" t="s">
        <v>2433</v>
      </c>
    </row>
    <row r="123" spans="1:4">
      <c r="A123" s="71">
        <v>122</v>
      </c>
      <c r="B123" s="71" t="s">
        <v>2422</v>
      </c>
      <c r="C123" s="71" t="s">
        <v>2434</v>
      </c>
      <c r="D123" s="71" t="s">
        <v>2435</v>
      </c>
    </row>
    <row r="124" spans="1:4">
      <c r="A124" s="71">
        <v>123</v>
      </c>
      <c r="B124" s="71" t="s">
        <v>2422</v>
      </c>
      <c r="C124" s="71" t="s">
        <v>2436</v>
      </c>
      <c r="D124" s="71" t="s">
        <v>2437</v>
      </c>
    </row>
    <row r="125" spans="1:4">
      <c r="A125" s="71">
        <v>124</v>
      </c>
      <c r="B125" s="71" t="s">
        <v>2422</v>
      </c>
      <c r="C125" s="71" t="s">
        <v>2438</v>
      </c>
      <c r="D125" s="71" t="s">
        <v>2439</v>
      </c>
    </row>
    <row r="126" spans="1:4">
      <c r="A126" s="71">
        <v>125</v>
      </c>
      <c r="B126" s="71" t="s">
        <v>2422</v>
      </c>
      <c r="C126" s="71" t="s">
        <v>2440</v>
      </c>
      <c r="D126" s="71" t="s">
        <v>2441</v>
      </c>
    </row>
    <row r="127" spans="1:4">
      <c r="A127" s="71">
        <v>126</v>
      </c>
      <c r="B127" s="71" t="s">
        <v>2422</v>
      </c>
      <c r="C127" s="71" t="s">
        <v>2442</v>
      </c>
      <c r="D127" s="71" t="s">
        <v>2443</v>
      </c>
    </row>
    <row r="128" spans="1:4">
      <c r="A128" s="71">
        <v>127</v>
      </c>
      <c r="B128" s="71" t="s">
        <v>2422</v>
      </c>
      <c r="C128" s="71" t="s">
        <v>2444</v>
      </c>
      <c r="D128" s="71" t="s">
        <v>2445</v>
      </c>
    </row>
    <row r="129" spans="1:4">
      <c r="A129" s="71">
        <v>128</v>
      </c>
      <c r="B129" s="71" t="s">
        <v>2446</v>
      </c>
      <c r="C129" s="71" t="s">
        <v>2446</v>
      </c>
      <c r="D129" s="71" t="s">
        <v>2447</v>
      </c>
    </row>
    <row r="130" spans="1:4">
      <c r="A130" s="71">
        <v>129</v>
      </c>
      <c r="B130" s="71" t="s">
        <v>2448</v>
      </c>
      <c r="C130" s="71" t="s">
        <v>2450</v>
      </c>
      <c r="D130" s="71" t="s">
        <v>2451</v>
      </c>
    </row>
    <row r="131" spans="1:4">
      <c r="A131" s="71">
        <v>130</v>
      </c>
      <c r="B131" s="71" t="s">
        <v>2448</v>
      </c>
      <c r="C131" s="71" t="s">
        <v>2452</v>
      </c>
      <c r="D131" s="71" t="s">
        <v>2453</v>
      </c>
    </row>
    <row r="132" spans="1:4">
      <c r="A132" s="71">
        <v>131</v>
      </c>
      <c r="B132" s="71" t="s">
        <v>2448</v>
      </c>
      <c r="C132" s="71" t="s">
        <v>2454</v>
      </c>
      <c r="D132" s="71" t="s">
        <v>2455</v>
      </c>
    </row>
    <row r="133" spans="1:4">
      <c r="A133" s="71">
        <v>132</v>
      </c>
      <c r="B133" s="71" t="s">
        <v>2448</v>
      </c>
      <c r="C133" s="71" t="s">
        <v>2456</v>
      </c>
      <c r="D133" s="71" t="s">
        <v>2457</v>
      </c>
    </row>
    <row r="134" spans="1:4">
      <c r="A134" s="71">
        <v>133</v>
      </c>
      <c r="B134" s="71" t="s">
        <v>2448</v>
      </c>
      <c r="C134" s="71" t="s">
        <v>2448</v>
      </c>
      <c r="D134" s="71" t="s">
        <v>2449</v>
      </c>
    </row>
    <row r="135" spans="1:4">
      <c r="A135" s="71">
        <v>134</v>
      </c>
      <c r="B135" s="71" t="s">
        <v>2448</v>
      </c>
      <c r="C135" s="71" t="s">
        <v>2458</v>
      </c>
      <c r="D135" s="71" t="s">
        <v>2459</v>
      </c>
    </row>
    <row r="136" spans="1:4">
      <c r="A136" s="71">
        <v>135</v>
      </c>
      <c r="B136" s="71" t="s">
        <v>2448</v>
      </c>
      <c r="C136" s="71" t="s">
        <v>2460</v>
      </c>
      <c r="D136" s="71" t="s">
        <v>2461</v>
      </c>
    </row>
    <row r="137" spans="1:4">
      <c r="A137" s="71">
        <v>136</v>
      </c>
      <c r="B137" s="71" t="s">
        <v>2448</v>
      </c>
      <c r="C137" s="71" t="s">
        <v>2462</v>
      </c>
      <c r="D137" s="71" t="s">
        <v>2463</v>
      </c>
    </row>
    <row r="138" spans="1:4">
      <c r="A138" s="71">
        <v>137</v>
      </c>
      <c r="B138" s="71" t="s">
        <v>2448</v>
      </c>
      <c r="C138" s="71" t="s">
        <v>2464</v>
      </c>
      <c r="D138" s="71" t="s">
        <v>2465</v>
      </c>
    </row>
    <row r="139" spans="1:4">
      <c r="A139" s="71">
        <v>138</v>
      </c>
      <c r="B139" s="71" t="s">
        <v>2448</v>
      </c>
      <c r="C139" s="71" t="s">
        <v>2466</v>
      </c>
      <c r="D139" s="71" t="s">
        <v>2467</v>
      </c>
    </row>
    <row r="140" spans="1:4">
      <c r="A140" s="71">
        <v>139</v>
      </c>
      <c r="B140" s="71" t="s">
        <v>2448</v>
      </c>
      <c r="C140" s="71" t="s">
        <v>2468</v>
      </c>
      <c r="D140" s="71" t="s">
        <v>2469</v>
      </c>
    </row>
    <row r="141" spans="1:4">
      <c r="A141" s="71">
        <v>140</v>
      </c>
      <c r="B141" s="71" t="s">
        <v>2448</v>
      </c>
      <c r="C141" s="71" t="s">
        <v>2470</v>
      </c>
      <c r="D141" s="71" t="s">
        <v>2471</v>
      </c>
    </row>
    <row r="142" spans="1:4">
      <c r="A142" s="71">
        <v>141</v>
      </c>
      <c r="B142" s="71" t="s">
        <v>2448</v>
      </c>
      <c r="C142" s="71" t="s">
        <v>2472</v>
      </c>
      <c r="D142" s="71" t="s">
        <v>2473</v>
      </c>
    </row>
    <row r="143" spans="1:4">
      <c r="A143" s="71">
        <v>142</v>
      </c>
      <c r="B143" s="71" t="s">
        <v>2448</v>
      </c>
      <c r="C143" s="71" t="s">
        <v>2474</v>
      </c>
      <c r="D143" s="71" t="s">
        <v>2475</v>
      </c>
    </row>
    <row r="144" spans="1:4">
      <c r="A144" s="71">
        <v>143</v>
      </c>
      <c r="B144" s="71" t="s">
        <v>2448</v>
      </c>
      <c r="C144" s="71" t="s">
        <v>2476</v>
      </c>
      <c r="D144" s="71" t="s">
        <v>2477</v>
      </c>
    </row>
    <row r="145" spans="1:4">
      <c r="A145" s="71">
        <v>144</v>
      </c>
      <c r="B145" s="71" t="s">
        <v>2448</v>
      </c>
      <c r="C145" s="71" t="s">
        <v>2478</v>
      </c>
      <c r="D145" s="71" t="s">
        <v>2479</v>
      </c>
    </row>
    <row r="146" spans="1:4">
      <c r="A146" s="71">
        <v>145</v>
      </c>
      <c r="B146" s="71" t="s">
        <v>2448</v>
      </c>
      <c r="C146" s="71" t="s">
        <v>2480</v>
      </c>
      <c r="D146" s="71" t="s">
        <v>2481</v>
      </c>
    </row>
    <row r="147" spans="1:4">
      <c r="A147" s="71">
        <v>146</v>
      </c>
      <c r="B147" s="71" t="s">
        <v>2448</v>
      </c>
      <c r="C147" s="71" t="s">
        <v>2482</v>
      </c>
      <c r="D147" s="71" t="s">
        <v>2483</v>
      </c>
    </row>
    <row r="148" spans="1:4">
      <c r="A148" s="71">
        <v>147</v>
      </c>
      <c r="B148" s="71" t="s">
        <v>2448</v>
      </c>
      <c r="C148" s="71" t="s">
        <v>2484</v>
      </c>
      <c r="D148" s="71" t="s">
        <v>2485</v>
      </c>
    </row>
    <row r="149" spans="1:4">
      <c r="A149" s="71">
        <v>148</v>
      </c>
      <c r="B149" s="71" t="s">
        <v>2448</v>
      </c>
      <c r="C149" s="71" t="s">
        <v>2486</v>
      </c>
      <c r="D149" s="71" t="s">
        <v>2487</v>
      </c>
    </row>
    <row r="150" spans="1:4">
      <c r="A150" s="71">
        <v>149</v>
      </c>
      <c r="B150" s="71" t="s">
        <v>2448</v>
      </c>
      <c r="C150" s="71" t="s">
        <v>2488</v>
      </c>
      <c r="D150" s="71" t="s">
        <v>2489</v>
      </c>
    </row>
    <row r="151" spans="1:4">
      <c r="A151" s="71">
        <v>150</v>
      </c>
      <c r="B151" s="71" t="s">
        <v>2448</v>
      </c>
      <c r="C151" s="71" t="s">
        <v>2490</v>
      </c>
      <c r="D151" s="71" t="s">
        <v>2491</v>
      </c>
    </row>
    <row r="152" spans="1:4">
      <c r="A152" s="71">
        <v>151</v>
      </c>
      <c r="B152" s="71" t="s">
        <v>2492</v>
      </c>
      <c r="C152" s="71" t="s">
        <v>2492</v>
      </c>
      <c r="D152" s="71" t="s">
        <v>2493</v>
      </c>
    </row>
    <row r="153" spans="1:4">
      <c r="A153" s="71">
        <v>152</v>
      </c>
      <c r="B153" s="71" t="s">
        <v>2492</v>
      </c>
      <c r="C153" s="71" t="s">
        <v>2494</v>
      </c>
      <c r="D153" s="71" t="s">
        <v>2495</v>
      </c>
    </row>
    <row r="154" spans="1:4">
      <c r="A154" s="71">
        <v>153</v>
      </c>
      <c r="B154" s="71" t="s">
        <v>2492</v>
      </c>
      <c r="C154" s="71" t="s">
        <v>2496</v>
      </c>
      <c r="D154" s="71" t="s">
        <v>2497</v>
      </c>
    </row>
    <row r="155" spans="1:4">
      <c r="A155" s="71">
        <v>154</v>
      </c>
      <c r="B155" s="71" t="s">
        <v>2492</v>
      </c>
      <c r="C155" s="71" t="s">
        <v>2498</v>
      </c>
      <c r="D155" s="71" t="s">
        <v>2499</v>
      </c>
    </row>
    <row r="156" spans="1:4">
      <c r="A156" s="71">
        <v>155</v>
      </c>
      <c r="B156" s="71" t="s">
        <v>2492</v>
      </c>
      <c r="C156" s="71" t="s">
        <v>2501</v>
      </c>
      <c r="D156" s="71" t="s">
        <v>2502</v>
      </c>
    </row>
    <row r="157" spans="1:4">
      <c r="A157" s="71">
        <v>156</v>
      </c>
      <c r="B157" s="71" t="s">
        <v>2492</v>
      </c>
      <c r="C157" s="71" t="s">
        <v>2503</v>
      </c>
      <c r="D157" s="71" t="s">
        <v>2504</v>
      </c>
    </row>
    <row r="158" spans="1:4">
      <c r="A158" s="71">
        <v>157</v>
      </c>
      <c r="B158" s="71" t="s">
        <v>2492</v>
      </c>
      <c r="C158" s="71" t="s">
        <v>2505</v>
      </c>
      <c r="D158" s="71" t="s">
        <v>2506</v>
      </c>
    </row>
    <row r="159" spans="1:4">
      <c r="A159" s="71">
        <v>158</v>
      </c>
      <c r="B159" s="71" t="s">
        <v>2492</v>
      </c>
      <c r="C159" s="71" t="s">
        <v>2507</v>
      </c>
      <c r="D159" s="71" t="s">
        <v>2508</v>
      </c>
    </row>
    <row r="160" spans="1:4">
      <c r="A160" s="71">
        <v>159</v>
      </c>
      <c r="B160" s="71" t="s">
        <v>2492</v>
      </c>
      <c r="C160" s="71" t="s">
        <v>2509</v>
      </c>
      <c r="D160" s="71" t="s">
        <v>2510</v>
      </c>
    </row>
    <row r="161" spans="1:4">
      <c r="A161" s="71">
        <v>160</v>
      </c>
      <c r="B161" s="71" t="s">
        <v>2492</v>
      </c>
      <c r="C161" s="71" t="s">
        <v>2511</v>
      </c>
      <c r="D161" s="71" t="s">
        <v>2512</v>
      </c>
    </row>
    <row r="162" spans="1:4">
      <c r="A162" s="71">
        <v>161</v>
      </c>
      <c r="B162" s="71" t="s">
        <v>2492</v>
      </c>
      <c r="C162" s="71" t="s">
        <v>3589</v>
      </c>
      <c r="D162" s="71" t="s">
        <v>2500</v>
      </c>
    </row>
    <row r="163" spans="1:4">
      <c r="A163" s="71">
        <v>162</v>
      </c>
      <c r="B163" s="71" t="s">
        <v>2513</v>
      </c>
      <c r="C163" s="71" t="s">
        <v>2515</v>
      </c>
      <c r="D163" s="71" t="s">
        <v>2516</v>
      </c>
    </row>
    <row r="164" spans="1:4">
      <c r="A164" s="71">
        <v>163</v>
      </c>
      <c r="B164" s="71" t="s">
        <v>2513</v>
      </c>
      <c r="C164" s="71" t="s">
        <v>2513</v>
      </c>
      <c r="D164" s="71" t="s">
        <v>2514</v>
      </c>
    </row>
    <row r="165" spans="1:4">
      <c r="A165" s="71">
        <v>164</v>
      </c>
      <c r="B165" s="71" t="s">
        <v>2513</v>
      </c>
      <c r="C165" s="71" t="s">
        <v>2517</v>
      </c>
      <c r="D165" s="71" t="s">
        <v>2518</v>
      </c>
    </row>
    <row r="166" spans="1:4">
      <c r="A166" s="71">
        <v>165</v>
      </c>
      <c r="B166" s="71" t="s">
        <v>2513</v>
      </c>
      <c r="C166" s="71" t="s">
        <v>2519</v>
      </c>
      <c r="D166" s="71" t="s">
        <v>2520</v>
      </c>
    </row>
    <row r="167" spans="1:4">
      <c r="A167" s="71">
        <v>166</v>
      </c>
      <c r="B167" s="71" t="s">
        <v>2513</v>
      </c>
      <c r="C167" s="71" t="s">
        <v>2521</v>
      </c>
      <c r="D167" s="71" t="s">
        <v>2522</v>
      </c>
    </row>
    <row r="168" spans="1:4">
      <c r="A168" s="71">
        <v>167</v>
      </c>
      <c r="B168" s="71" t="s">
        <v>2523</v>
      </c>
      <c r="C168" s="71" t="s">
        <v>2525</v>
      </c>
      <c r="D168" s="71" t="s">
        <v>2526</v>
      </c>
    </row>
    <row r="169" spans="1:4">
      <c r="A169" s="71">
        <v>168</v>
      </c>
      <c r="B169" s="71" t="s">
        <v>2523</v>
      </c>
      <c r="C169" s="71" t="s">
        <v>2527</v>
      </c>
      <c r="D169" s="71" t="s">
        <v>2528</v>
      </c>
    </row>
    <row r="170" spans="1:4">
      <c r="A170" s="71">
        <v>169</v>
      </c>
      <c r="B170" s="71" t="s">
        <v>2523</v>
      </c>
      <c r="C170" s="71" t="s">
        <v>2529</v>
      </c>
      <c r="D170" s="71" t="s">
        <v>2530</v>
      </c>
    </row>
    <row r="171" spans="1:4">
      <c r="A171" s="71">
        <v>170</v>
      </c>
      <c r="B171" s="71" t="s">
        <v>2523</v>
      </c>
      <c r="C171" s="71" t="s">
        <v>2531</v>
      </c>
      <c r="D171" s="71" t="s">
        <v>2532</v>
      </c>
    </row>
    <row r="172" spans="1:4">
      <c r="A172" s="71">
        <v>171</v>
      </c>
      <c r="B172" s="71" t="s">
        <v>2523</v>
      </c>
      <c r="C172" s="71" t="s">
        <v>2533</v>
      </c>
      <c r="D172" s="71" t="s">
        <v>2534</v>
      </c>
    </row>
    <row r="173" spans="1:4">
      <c r="A173" s="71">
        <v>172</v>
      </c>
      <c r="B173" s="71" t="s">
        <v>2523</v>
      </c>
      <c r="C173" s="71" t="s">
        <v>2535</v>
      </c>
      <c r="D173" s="71" t="s">
        <v>2536</v>
      </c>
    </row>
    <row r="174" spans="1:4">
      <c r="A174" s="71">
        <v>173</v>
      </c>
      <c r="B174" s="71" t="s">
        <v>2523</v>
      </c>
      <c r="C174" s="71" t="s">
        <v>2537</v>
      </c>
      <c r="D174" s="71" t="s">
        <v>2538</v>
      </c>
    </row>
    <row r="175" spans="1:4">
      <c r="A175" s="71">
        <v>174</v>
      </c>
      <c r="B175" s="71" t="s">
        <v>2523</v>
      </c>
      <c r="C175" s="71" t="s">
        <v>2539</v>
      </c>
      <c r="D175" s="71" t="s">
        <v>2540</v>
      </c>
    </row>
    <row r="176" spans="1:4">
      <c r="A176" s="71">
        <v>175</v>
      </c>
      <c r="B176" s="71" t="s">
        <v>2523</v>
      </c>
      <c r="C176" s="71" t="s">
        <v>2541</v>
      </c>
      <c r="D176" s="71" t="s">
        <v>2542</v>
      </c>
    </row>
    <row r="177" spans="1:4">
      <c r="A177" s="71">
        <v>176</v>
      </c>
      <c r="B177" s="71" t="s">
        <v>2523</v>
      </c>
      <c r="C177" s="71" t="s">
        <v>2458</v>
      </c>
      <c r="D177" s="71" t="s">
        <v>2543</v>
      </c>
    </row>
    <row r="178" spans="1:4">
      <c r="A178" s="71">
        <v>177</v>
      </c>
      <c r="B178" s="71" t="s">
        <v>2523</v>
      </c>
      <c r="C178" s="71" t="s">
        <v>2523</v>
      </c>
      <c r="D178" s="71" t="s">
        <v>2524</v>
      </c>
    </row>
    <row r="179" spans="1:4">
      <c r="A179" s="71">
        <v>178</v>
      </c>
      <c r="B179" s="71" t="s">
        <v>2523</v>
      </c>
      <c r="C179" s="71" t="s">
        <v>2544</v>
      </c>
      <c r="D179" s="71" t="s">
        <v>2545</v>
      </c>
    </row>
    <row r="180" spans="1:4">
      <c r="A180" s="71">
        <v>179</v>
      </c>
      <c r="B180" s="71" t="s">
        <v>2523</v>
      </c>
      <c r="C180" s="71" t="s">
        <v>2546</v>
      </c>
      <c r="D180" s="71" t="s">
        <v>2547</v>
      </c>
    </row>
    <row r="181" spans="1:4">
      <c r="A181" s="71">
        <v>180</v>
      </c>
      <c r="B181" s="71" t="s">
        <v>2523</v>
      </c>
      <c r="C181" s="71" t="s">
        <v>2548</v>
      </c>
      <c r="D181" s="71" t="s">
        <v>2549</v>
      </c>
    </row>
    <row r="182" spans="1:4">
      <c r="A182" s="71">
        <v>181</v>
      </c>
      <c r="B182" s="71" t="s">
        <v>2523</v>
      </c>
      <c r="C182" s="71" t="s">
        <v>2550</v>
      </c>
      <c r="D182" s="71" t="s">
        <v>2551</v>
      </c>
    </row>
    <row r="183" spans="1:4">
      <c r="A183" s="71">
        <v>182</v>
      </c>
      <c r="B183" s="71" t="s">
        <v>2552</v>
      </c>
      <c r="C183" s="71" t="s">
        <v>2554</v>
      </c>
      <c r="D183" s="71" t="s">
        <v>2555</v>
      </c>
    </row>
    <row r="184" spans="1:4">
      <c r="A184" s="71">
        <v>183</v>
      </c>
      <c r="B184" s="71" t="s">
        <v>2552</v>
      </c>
      <c r="C184" s="71" t="s">
        <v>2556</v>
      </c>
      <c r="D184" s="71" t="s">
        <v>2557</v>
      </c>
    </row>
    <row r="185" spans="1:4">
      <c r="A185" s="71">
        <v>184</v>
      </c>
      <c r="B185" s="71" t="s">
        <v>2552</v>
      </c>
      <c r="C185" s="71" t="s">
        <v>2552</v>
      </c>
      <c r="D185" s="71" t="s">
        <v>2553</v>
      </c>
    </row>
    <row r="186" spans="1:4">
      <c r="A186" s="71">
        <v>185</v>
      </c>
      <c r="B186" s="71" t="s">
        <v>2552</v>
      </c>
      <c r="C186" s="71" t="s">
        <v>2558</v>
      </c>
      <c r="D186" s="71" t="s">
        <v>2559</v>
      </c>
    </row>
    <row r="187" spans="1:4">
      <c r="A187" s="71">
        <v>186</v>
      </c>
      <c r="B187" s="71" t="s">
        <v>2552</v>
      </c>
      <c r="C187" s="71" t="s">
        <v>2560</v>
      </c>
      <c r="D187" s="71" t="s">
        <v>2561</v>
      </c>
    </row>
    <row r="188" spans="1:4">
      <c r="A188" s="71">
        <v>187</v>
      </c>
      <c r="B188" s="71" t="s">
        <v>2552</v>
      </c>
      <c r="C188" s="71" t="s">
        <v>2562</v>
      </c>
      <c r="D188" s="71" t="s">
        <v>2563</v>
      </c>
    </row>
    <row r="189" spans="1:4">
      <c r="A189" s="71">
        <v>188</v>
      </c>
      <c r="B189" s="71" t="s">
        <v>2552</v>
      </c>
      <c r="C189" s="71" t="s">
        <v>2564</v>
      </c>
      <c r="D189" s="71" t="s">
        <v>2565</v>
      </c>
    </row>
    <row r="190" spans="1:4">
      <c r="A190" s="71">
        <v>189</v>
      </c>
      <c r="B190" s="71" t="s">
        <v>2552</v>
      </c>
      <c r="C190" s="71" t="s">
        <v>2566</v>
      </c>
      <c r="D190" s="71" t="s">
        <v>2567</v>
      </c>
    </row>
    <row r="191" spans="1:4">
      <c r="A191" s="71">
        <v>190</v>
      </c>
      <c r="B191" s="71" t="s">
        <v>2552</v>
      </c>
      <c r="C191" s="71" t="s">
        <v>2507</v>
      </c>
      <c r="D191" s="71" t="s">
        <v>2568</v>
      </c>
    </row>
    <row r="192" spans="1:4">
      <c r="A192" s="71">
        <v>191</v>
      </c>
      <c r="B192" s="71" t="s">
        <v>2552</v>
      </c>
      <c r="C192" s="71" t="s">
        <v>2569</v>
      </c>
      <c r="D192" s="71" t="s">
        <v>2570</v>
      </c>
    </row>
    <row r="193" spans="1:4">
      <c r="A193" s="71">
        <v>192</v>
      </c>
      <c r="B193" s="71" t="s">
        <v>2552</v>
      </c>
      <c r="C193" s="71" t="s">
        <v>2571</v>
      </c>
      <c r="D193" s="71" t="s">
        <v>2572</v>
      </c>
    </row>
    <row r="194" spans="1:4">
      <c r="A194" s="71">
        <v>193</v>
      </c>
      <c r="B194" s="71" t="s">
        <v>2573</v>
      </c>
      <c r="C194" s="71" t="s">
        <v>2575</v>
      </c>
      <c r="D194" s="71" t="s">
        <v>2576</v>
      </c>
    </row>
    <row r="195" spans="1:4">
      <c r="A195" s="71">
        <v>194</v>
      </c>
      <c r="B195" s="71" t="s">
        <v>2573</v>
      </c>
      <c r="C195" s="71" t="s">
        <v>2577</v>
      </c>
      <c r="D195" s="71" t="s">
        <v>2578</v>
      </c>
    </row>
    <row r="196" spans="1:4">
      <c r="A196" s="71">
        <v>195</v>
      </c>
      <c r="B196" s="71" t="s">
        <v>2573</v>
      </c>
      <c r="C196" s="71" t="s">
        <v>2579</v>
      </c>
      <c r="D196" s="71" t="s">
        <v>2580</v>
      </c>
    </row>
    <row r="197" spans="1:4">
      <c r="A197" s="71">
        <v>196</v>
      </c>
      <c r="B197" s="71" t="s">
        <v>2573</v>
      </c>
      <c r="C197" s="71" t="s">
        <v>2581</v>
      </c>
      <c r="D197" s="71" t="s">
        <v>2582</v>
      </c>
    </row>
    <row r="198" spans="1:4">
      <c r="A198" s="71">
        <v>197</v>
      </c>
      <c r="B198" s="71" t="s">
        <v>2573</v>
      </c>
      <c r="C198" s="71" t="s">
        <v>2583</v>
      </c>
      <c r="D198" s="71" t="s">
        <v>2584</v>
      </c>
    </row>
    <row r="199" spans="1:4">
      <c r="A199" s="71">
        <v>198</v>
      </c>
      <c r="B199" s="71" t="s">
        <v>2573</v>
      </c>
      <c r="C199" s="71" t="s">
        <v>2585</v>
      </c>
      <c r="D199" s="71" t="s">
        <v>2586</v>
      </c>
    </row>
    <row r="200" spans="1:4">
      <c r="A200" s="71">
        <v>199</v>
      </c>
      <c r="B200" s="71" t="s">
        <v>2573</v>
      </c>
      <c r="C200" s="71" t="s">
        <v>2587</v>
      </c>
      <c r="D200" s="71" t="s">
        <v>2588</v>
      </c>
    </row>
    <row r="201" spans="1:4">
      <c r="A201" s="71">
        <v>200</v>
      </c>
      <c r="B201" s="71" t="s">
        <v>2573</v>
      </c>
      <c r="C201" s="71" t="s">
        <v>2573</v>
      </c>
      <c r="D201" s="71" t="s">
        <v>2574</v>
      </c>
    </row>
    <row r="202" spans="1:4">
      <c r="A202" s="71">
        <v>201</v>
      </c>
      <c r="B202" s="71" t="s">
        <v>2573</v>
      </c>
      <c r="C202" s="71" t="s">
        <v>2589</v>
      </c>
      <c r="D202" s="71" t="s">
        <v>2590</v>
      </c>
    </row>
    <row r="203" spans="1:4">
      <c r="A203" s="71">
        <v>202</v>
      </c>
      <c r="B203" s="71" t="s">
        <v>2573</v>
      </c>
      <c r="C203" s="71" t="s">
        <v>2591</v>
      </c>
      <c r="D203" s="71" t="s">
        <v>2592</v>
      </c>
    </row>
    <row r="204" spans="1:4">
      <c r="A204" s="71">
        <v>203</v>
      </c>
      <c r="B204" s="71" t="s">
        <v>2573</v>
      </c>
      <c r="C204" s="71" t="s">
        <v>2593</v>
      </c>
      <c r="D204" s="71" t="s">
        <v>2594</v>
      </c>
    </row>
    <row r="205" spans="1:4">
      <c r="A205" s="71">
        <v>204</v>
      </c>
      <c r="B205" s="71" t="s">
        <v>2573</v>
      </c>
      <c r="C205" s="71" t="s">
        <v>2595</v>
      </c>
      <c r="D205" s="71" t="s">
        <v>2596</v>
      </c>
    </row>
    <row r="206" spans="1:4">
      <c r="A206" s="71">
        <v>205</v>
      </c>
      <c r="B206" s="71" t="s">
        <v>2573</v>
      </c>
      <c r="C206" s="71" t="s">
        <v>2597</v>
      </c>
      <c r="D206" s="71" t="s">
        <v>2598</v>
      </c>
    </row>
    <row r="207" spans="1:4">
      <c r="A207" s="71">
        <v>206</v>
      </c>
      <c r="B207" s="71" t="s">
        <v>2573</v>
      </c>
      <c r="C207" s="71" t="s">
        <v>2599</v>
      </c>
      <c r="D207" s="71" t="s">
        <v>2600</v>
      </c>
    </row>
    <row r="208" spans="1:4">
      <c r="A208" s="71">
        <v>207</v>
      </c>
      <c r="B208" s="71" t="s">
        <v>2573</v>
      </c>
      <c r="C208" s="71" t="s">
        <v>2601</v>
      </c>
      <c r="D208" s="71" t="s">
        <v>2602</v>
      </c>
    </row>
    <row r="209" spans="1:4">
      <c r="A209" s="71">
        <v>208</v>
      </c>
      <c r="B209" s="71" t="s">
        <v>2573</v>
      </c>
      <c r="C209" s="71" t="s">
        <v>2603</v>
      </c>
      <c r="D209" s="71" t="s">
        <v>2604</v>
      </c>
    </row>
    <row r="210" spans="1:4">
      <c r="A210" s="71">
        <v>209</v>
      </c>
      <c r="B210" s="71" t="s">
        <v>2573</v>
      </c>
      <c r="C210" s="71" t="s">
        <v>2605</v>
      </c>
      <c r="D210" s="71" t="s">
        <v>2606</v>
      </c>
    </row>
    <row r="211" spans="1:4">
      <c r="A211" s="71">
        <v>210</v>
      </c>
      <c r="B211" s="71" t="s">
        <v>2573</v>
      </c>
      <c r="C211" s="71" t="s">
        <v>2607</v>
      </c>
      <c r="D211" s="71" t="s">
        <v>2608</v>
      </c>
    </row>
    <row r="212" spans="1:4">
      <c r="A212" s="71">
        <v>211</v>
      </c>
      <c r="B212" s="71" t="s">
        <v>2573</v>
      </c>
      <c r="C212" s="71" t="s">
        <v>2609</v>
      </c>
      <c r="D212" s="71" t="s">
        <v>2610</v>
      </c>
    </row>
    <row r="213" spans="1:4">
      <c r="A213" s="71">
        <v>212</v>
      </c>
      <c r="B213" s="71" t="s">
        <v>2573</v>
      </c>
      <c r="C213" s="71" t="s">
        <v>2611</v>
      </c>
      <c r="D213" s="71" t="s">
        <v>2612</v>
      </c>
    </row>
    <row r="214" spans="1:4">
      <c r="A214" s="71">
        <v>213</v>
      </c>
      <c r="B214" s="71" t="s">
        <v>2573</v>
      </c>
      <c r="C214" s="71" t="s">
        <v>2613</v>
      </c>
      <c r="D214" s="71" t="s">
        <v>2614</v>
      </c>
    </row>
    <row r="215" spans="1:4">
      <c r="A215" s="71">
        <v>214</v>
      </c>
      <c r="B215" s="71" t="s">
        <v>2615</v>
      </c>
      <c r="C215" s="71" t="s">
        <v>2617</v>
      </c>
      <c r="D215" s="71" t="s">
        <v>2618</v>
      </c>
    </row>
    <row r="216" spans="1:4">
      <c r="A216" s="71">
        <v>215</v>
      </c>
      <c r="B216" s="71" t="s">
        <v>2615</v>
      </c>
      <c r="C216" s="71" t="s">
        <v>2619</v>
      </c>
      <c r="D216" s="71" t="s">
        <v>2620</v>
      </c>
    </row>
    <row r="217" spans="1:4">
      <c r="A217" s="71">
        <v>216</v>
      </c>
      <c r="B217" s="71" t="s">
        <v>2615</v>
      </c>
      <c r="C217" s="71" t="s">
        <v>2615</v>
      </c>
      <c r="D217" s="71" t="s">
        <v>2616</v>
      </c>
    </row>
    <row r="218" spans="1:4">
      <c r="A218" s="71">
        <v>217</v>
      </c>
      <c r="B218" s="71" t="s">
        <v>2615</v>
      </c>
      <c r="C218" s="71" t="s">
        <v>2621</v>
      </c>
      <c r="D218" s="71" t="s">
        <v>2622</v>
      </c>
    </row>
    <row r="219" spans="1:4">
      <c r="A219" s="71">
        <v>218</v>
      </c>
      <c r="B219" s="71" t="s">
        <v>2615</v>
      </c>
      <c r="C219" s="71" t="s">
        <v>3590</v>
      </c>
      <c r="D219" s="71" t="s">
        <v>2623</v>
      </c>
    </row>
    <row r="220" spans="1:4">
      <c r="A220" s="71">
        <v>219</v>
      </c>
      <c r="B220" s="71" t="s">
        <v>2624</v>
      </c>
      <c r="C220" s="71" t="s">
        <v>2626</v>
      </c>
      <c r="D220" s="71" t="s">
        <v>2627</v>
      </c>
    </row>
    <row r="221" spans="1:4">
      <c r="A221" s="71">
        <v>220</v>
      </c>
      <c r="B221" s="71" t="s">
        <v>2624</v>
      </c>
      <c r="C221" s="71" t="s">
        <v>2628</v>
      </c>
      <c r="D221" s="71" t="s">
        <v>2629</v>
      </c>
    </row>
    <row r="222" spans="1:4">
      <c r="A222" s="71">
        <v>221</v>
      </c>
      <c r="B222" s="71" t="s">
        <v>2624</v>
      </c>
      <c r="C222" s="71" t="s">
        <v>2630</v>
      </c>
      <c r="D222" s="71" t="s">
        <v>2631</v>
      </c>
    </row>
    <row r="223" spans="1:4">
      <c r="A223" s="71">
        <v>222</v>
      </c>
      <c r="B223" s="71" t="s">
        <v>2624</v>
      </c>
      <c r="C223" s="71" t="s">
        <v>2632</v>
      </c>
      <c r="D223" s="71" t="s">
        <v>2633</v>
      </c>
    </row>
    <row r="224" spans="1:4">
      <c r="A224" s="71">
        <v>223</v>
      </c>
      <c r="B224" s="71" t="s">
        <v>2624</v>
      </c>
      <c r="C224" s="71" t="s">
        <v>3591</v>
      </c>
      <c r="D224" s="71" t="s">
        <v>2634</v>
      </c>
    </row>
    <row r="225" spans="1:4">
      <c r="A225" s="71">
        <v>224</v>
      </c>
      <c r="B225" s="71" t="s">
        <v>2624</v>
      </c>
      <c r="C225" s="71" t="s">
        <v>2635</v>
      </c>
      <c r="D225" s="71" t="s">
        <v>2636</v>
      </c>
    </row>
    <row r="226" spans="1:4">
      <c r="A226" s="71">
        <v>225</v>
      </c>
      <c r="B226" s="71" t="s">
        <v>2624</v>
      </c>
      <c r="C226" s="71" t="s">
        <v>2560</v>
      </c>
      <c r="D226" s="71" t="s">
        <v>2637</v>
      </c>
    </row>
    <row r="227" spans="1:4">
      <c r="A227" s="71">
        <v>226</v>
      </c>
      <c r="B227" s="71" t="s">
        <v>2624</v>
      </c>
      <c r="C227" s="71" t="s">
        <v>2638</v>
      </c>
      <c r="D227" s="71" t="s">
        <v>2639</v>
      </c>
    </row>
    <row r="228" spans="1:4">
      <c r="A228" s="71">
        <v>227</v>
      </c>
      <c r="B228" s="71" t="s">
        <v>2624</v>
      </c>
      <c r="C228" s="71" t="s">
        <v>2624</v>
      </c>
      <c r="D228" s="71" t="s">
        <v>2625</v>
      </c>
    </row>
    <row r="229" spans="1:4">
      <c r="A229" s="71">
        <v>228</v>
      </c>
      <c r="B229" s="71" t="s">
        <v>2624</v>
      </c>
      <c r="C229" s="71" t="s">
        <v>2640</v>
      </c>
      <c r="D229" s="71" t="s">
        <v>2641</v>
      </c>
    </row>
    <row r="230" spans="1:4">
      <c r="A230" s="71">
        <v>229</v>
      </c>
      <c r="B230" s="71" t="s">
        <v>2624</v>
      </c>
      <c r="C230" s="71" t="s">
        <v>2642</v>
      </c>
      <c r="D230" s="71" t="s">
        <v>2643</v>
      </c>
    </row>
    <row r="231" spans="1:4">
      <c r="A231" s="71">
        <v>230</v>
      </c>
      <c r="B231" s="71" t="s">
        <v>2624</v>
      </c>
      <c r="C231" s="71" t="s">
        <v>2644</v>
      </c>
      <c r="D231" s="71" t="s">
        <v>2645</v>
      </c>
    </row>
    <row r="232" spans="1:4">
      <c r="A232" s="71">
        <v>231</v>
      </c>
      <c r="B232" s="71" t="s">
        <v>2624</v>
      </c>
      <c r="C232" s="71" t="s">
        <v>2646</v>
      </c>
      <c r="D232" s="71" t="s">
        <v>2647</v>
      </c>
    </row>
    <row r="233" spans="1:4">
      <c r="A233" s="71">
        <v>232</v>
      </c>
      <c r="B233" s="71" t="s">
        <v>2624</v>
      </c>
      <c r="C233" s="71" t="s">
        <v>2648</v>
      </c>
      <c r="D233" s="71" t="s">
        <v>2649</v>
      </c>
    </row>
    <row r="234" spans="1:4">
      <c r="A234" s="71">
        <v>233</v>
      </c>
      <c r="B234" s="71" t="s">
        <v>2624</v>
      </c>
      <c r="C234" s="71" t="s">
        <v>2650</v>
      </c>
      <c r="D234" s="71" t="s">
        <v>2651</v>
      </c>
    </row>
    <row r="235" spans="1:4">
      <c r="A235" s="71">
        <v>234</v>
      </c>
      <c r="B235" s="71" t="s">
        <v>2624</v>
      </c>
      <c r="C235" s="71" t="s">
        <v>3592</v>
      </c>
      <c r="D235" s="71" t="s">
        <v>2652</v>
      </c>
    </row>
    <row r="236" spans="1:4">
      <c r="A236" s="71">
        <v>235</v>
      </c>
      <c r="B236" s="71" t="s">
        <v>2624</v>
      </c>
      <c r="C236" s="71" t="s">
        <v>3593</v>
      </c>
      <c r="D236" s="71" t="s">
        <v>2653</v>
      </c>
    </row>
    <row r="237" spans="1:4">
      <c r="A237" s="71">
        <v>236</v>
      </c>
      <c r="B237" s="71" t="s">
        <v>2624</v>
      </c>
      <c r="C237" s="71" t="s">
        <v>2655</v>
      </c>
      <c r="D237" s="71" t="s">
        <v>2656</v>
      </c>
    </row>
    <row r="238" spans="1:4">
      <c r="A238" s="71">
        <v>237</v>
      </c>
      <c r="B238" s="71" t="s">
        <v>2624</v>
      </c>
      <c r="C238" s="71" t="s">
        <v>3594</v>
      </c>
      <c r="D238" s="71" t="s">
        <v>2654</v>
      </c>
    </row>
    <row r="239" spans="1:4">
      <c r="A239" s="71">
        <v>238</v>
      </c>
      <c r="B239" s="71" t="s">
        <v>2657</v>
      </c>
      <c r="C239" s="71" t="s">
        <v>2659</v>
      </c>
      <c r="D239" s="71" t="s">
        <v>2660</v>
      </c>
    </row>
    <row r="240" spans="1:4">
      <c r="A240" s="71">
        <v>239</v>
      </c>
      <c r="B240" s="71" t="s">
        <v>2657</v>
      </c>
      <c r="C240" s="71" t="s">
        <v>2661</v>
      </c>
      <c r="D240" s="71" t="s">
        <v>2662</v>
      </c>
    </row>
    <row r="241" spans="1:4">
      <c r="A241" s="71">
        <v>240</v>
      </c>
      <c r="B241" s="71" t="s">
        <v>2657</v>
      </c>
      <c r="C241" s="71" t="s">
        <v>2663</v>
      </c>
      <c r="D241" s="71" t="s">
        <v>2664</v>
      </c>
    </row>
    <row r="242" spans="1:4">
      <c r="A242" s="71">
        <v>241</v>
      </c>
      <c r="B242" s="71" t="s">
        <v>2657</v>
      </c>
      <c r="C242" s="71" t="s">
        <v>2665</v>
      </c>
      <c r="D242" s="71" t="s">
        <v>2666</v>
      </c>
    </row>
    <row r="243" spans="1:4">
      <c r="A243" s="71">
        <v>242</v>
      </c>
      <c r="B243" s="71" t="s">
        <v>2657</v>
      </c>
      <c r="C243" s="71" t="s">
        <v>2667</v>
      </c>
      <c r="D243" s="71" t="s">
        <v>2668</v>
      </c>
    </row>
    <row r="244" spans="1:4">
      <c r="A244" s="71">
        <v>243</v>
      </c>
      <c r="B244" s="71" t="s">
        <v>2657</v>
      </c>
      <c r="C244" s="71" t="s">
        <v>2669</v>
      </c>
      <c r="D244" s="71" t="s">
        <v>2670</v>
      </c>
    </row>
    <row r="245" spans="1:4">
      <c r="A245" s="71">
        <v>244</v>
      </c>
      <c r="B245" s="71" t="s">
        <v>2657</v>
      </c>
      <c r="C245" s="71" t="s">
        <v>2671</v>
      </c>
      <c r="D245" s="71" t="s">
        <v>2672</v>
      </c>
    </row>
    <row r="246" spans="1:4">
      <c r="A246" s="71">
        <v>245</v>
      </c>
      <c r="B246" s="71" t="s">
        <v>2657</v>
      </c>
      <c r="C246" s="71" t="s">
        <v>2673</v>
      </c>
      <c r="D246" s="71" t="s">
        <v>2674</v>
      </c>
    </row>
    <row r="247" spans="1:4">
      <c r="A247" s="71">
        <v>246</v>
      </c>
      <c r="B247" s="71" t="s">
        <v>2657</v>
      </c>
      <c r="C247" s="71" t="s">
        <v>2675</v>
      </c>
      <c r="D247" s="71" t="s">
        <v>2676</v>
      </c>
    </row>
    <row r="248" spans="1:4">
      <c r="A248" s="71">
        <v>247</v>
      </c>
      <c r="B248" s="71" t="s">
        <v>2657</v>
      </c>
      <c r="C248" s="71" t="s">
        <v>2677</v>
      </c>
      <c r="D248" s="71" t="s">
        <v>2678</v>
      </c>
    </row>
    <row r="249" spans="1:4">
      <c r="A249" s="71">
        <v>248</v>
      </c>
      <c r="B249" s="71" t="s">
        <v>2657</v>
      </c>
      <c r="C249" s="71" t="s">
        <v>2679</v>
      </c>
      <c r="D249" s="71" t="s">
        <v>2680</v>
      </c>
    </row>
    <row r="250" spans="1:4">
      <c r="A250" s="71">
        <v>249</v>
      </c>
      <c r="B250" s="71" t="s">
        <v>2657</v>
      </c>
      <c r="C250" s="71" t="s">
        <v>2657</v>
      </c>
      <c r="D250" s="71" t="s">
        <v>2658</v>
      </c>
    </row>
    <row r="251" spans="1:4">
      <c r="A251" s="71">
        <v>250</v>
      </c>
      <c r="B251" s="71" t="s">
        <v>2657</v>
      </c>
      <c r="C251" s="71" t="s">
        <v>2681</v>
      </c>
      <c r="D251" s="71" t="s">
        <v>2682</v>
      </c>
    </row>
    <row r="252" spans="1:4">
      <c r="A252" s="71">
        <v>251</v>
      </c>
      <c r="B252" s="71" t="s">
        <v>2657</v>
      </c>
      <c r="C252" s="71" t="s">
        <v>2683</v>
      </c>
      <c r="D252" s="71" t="s">
        <v>2684</v>
      </c>
    </row>
    <row r="253" spans="1:4">
      <c r="A253" s="71">
        <v>252</v>
      </c>
      <c r="B253" s="71" t="s">
        <v>2657</v>
      </c>
      <c r="C253" s="71" t="s">
        <v>2685</v>
      </c>
      <c r="D253" s="71" t="s">
        <v>2686</v>
      </c>
    </row>
    <row r="254" spans="1:4">
      <c r="A254" s="71">
        <v>253</v>
      </c>
      <c r="B254" s="71" t="s">
        <v>2657</v>
      </c>
      <c r="C254" s="71" t="s">
        <v>2687</v>
      </c>
      <c r="D254" s="71" t="s">
        <v>2688</v>
      </c>
    </row>
    <row r="255" spans="1:4">
      <c r="A255" s="71">
        <v>254</v>
      </c>
      <c r="B255" s="71" t="s">
        <v>2657</v>
      </c>
      <c r="C255" s="71" t="s">
        <v>2689</v>
      </c>
      <c r="D255" s="71" t="s">
        <v>2690</v>
      </c>
    </row>
    <row r="256" spans="1:4">
      <c r="A256" s="71">
        <v>255</v>
      </c>
      <c r="B256" s="71" t="s">
        <v>2657</v>
      </c>
      <c r="C256" s="71" t="s">
        <v>2691</v>
      </c>
      <c r="D256" s="71" t="s">
        <v>2692</v>
      </c>
    </row>
    <row r="257" spans="1:4">
      <c r="A257" s="71">
        <v>256</v>
      </c>
      <c r="B257" s="71" t="s">
        <v>2657</v>
      </c>
      <c r="C257" s="71" t="s">
        <v>2693</v>
      </c>
      <c r="D257" s="71" t="s">
        <v>2694</v>
      </c>
    </row>
    <row r="258" spans="1:4">
      <c r="A258" s="71">
        <v>257</v>
      </c>
      <c r="B258" s="71" t="s">
        <v>2657</v>
      </c>
      <c r="C258" s="71" t="s">
        <v>2695</v>
      </c>
      <c r="D258" s="71" t="s">
        <v>2696</v>
      </c>
    </row>
    <row r="259" spans="1:4">
      <c r="A259" s="71">
        <v>258</v>
      </c>
      <c r="B259" s="71" t="s">
        <v>2657</v>
      </c>
      <c r="C259" s="71" t="s">
        <v>2697</v>
      </c>
      <c r="D259" s="71" t="s">
        <v>2698</v>
      </c>
    </row>
    <row r="260" spans="1:4">
      <c r="A260" s="71">
        <v>259</v>
      </c>
      <c r="B260" s="71" t="s">
        <v>2657</v>
      </c>
      <c r="C260" s="71" t="s">
        <v>2699</v>
      </c>
      <c r="D260" s="71" t="s">
        <v>2700</v>
      </c>
    </row>
    <row r="261" spans="1:4">
      <c r="A261" s="71">
        <v>260</v>
      </c>
      <c r="B261" s="71" t="s">
        <v>2657</v>
      </c>
      <c r="C261" s="71" t="s">
        <v>2701</v>
      </c>
      <c r="D261" s="71" t="s">
        <v>2702</v>
      </c>
    </row>
    <row r="262" spans="1:4">
      <c r="A262" s="71">
        <v>261</v>
      </c>
      <c r="B262" s="71" t="s">
        <v>2657</v>
      </c>
      <c r="C262" s="71" t="s">
        <v>2703</v>
      </c>
      <c r="D262" s="71" t="s">
        <v>2704</v>
      </c>
    </row>
    <row r="263" spans="1:4">
      <c r="A263" s="71">
        <v>262</v>
      </c>
      <c r="B263" s="71" t="s">
        <v>2705</v>
      </c>
      <c r="C263" s="71" t="s">
        <v>2707</v>
      </c>
      <c r="D263" s="71" t="s">
        <v>2708</v>
      </c>
    </row>
    <row r="264" spans="1:4">
      <c r="A264" s="71">
        <v>263</v>
      </c>
      <c r="B264" s="71" t="s">
        <v>2705</v>
      </c>
      <c r="C264" s="71" t="s">
        <v>2709</v>
      </c>
      <c r="D264" s="71" t="s">
        <v>2710</v>
      </c>
    </row>
    <row r="265" spans="1:4">
      <c r="A265" s="71">
        <v>264</v>
      </c>
      <c r="B265" s="71" t="s">
        <v>2705</v>
      </c>
      <c r="C265" s="71" t="s">
        <v>2711</v>
      </c>
      <c r="D265" s="71" t="s">
        <v>2712</v>
      </c>
    </row>
    <row r="266" spans="1:4">
      <c r="A266" s="71">
        <v>265</v>
      </c>
      <c r="B266" s="71" t="s">
        <v>2705</v>
      </c>
      <c r="C266" s="71" t="s">
        <v>2713</v>
      </c>
      <c r="D266" s="71" t="s">
        <v>2714</v>
      </c>
    </row>
    <row r="267" spans="1:4">
      <c r="A267" s="71">
        <v>266</v>
      </c>
      <c r="B267" s="71" t="s">
        <v>2705</v>
      </c>
      <c r="C267" s="71" t="s">
        <v>2705</v>
      </c>
      <c r="D267" s="71" t="s">
        <v>2706</v>
      </c>
    </row>
    <row r="268" spans="1:4">
      <c r="A268" s="71">
        <v>267</v>
      </c>
      <c r="B268" s="71" t="s">
        <v>2705</v>
      </c>
      <c r="C268" s="71" t="s">
        <v>2715</v>
      </c>
      <c r="D268" s="71" t="s">
        <v>2716</v>
      </c>
    </row>
    <row r="269" spans="1:4">
      <c r="A269" s="71">
        <v>268</v>
      </c>
      <c r="B269" s="71" t="s">
        <v>2705</v>
      </c>
      <c r="C269" s="71" t="s">
        <v>2717</v>
      </c>
      <c r="D269" s="71" t="s">
        <v>2718</v>
      </c>
    </row>
    <row r="270" spans="1:4">
      <c r="A270" s="71">
        <v>269</v>
      </c>
      <c r="B270" s="71" t="s">
        <v>2705</v>
      </c>
      <c r="C270" s="71" t="s">
        <v>2719</v>
      </c>
      <c r="D270" s="71" t="s">
        <v>2720</v>
      </c>
    </row>
    <row r="271" spans="1:4">
      <c r="A271" s="71">
        <v>270</v>
      </c>
      <c r="B271" s="71" t="s">
        <v>2705</v>
      </c>
      <c r="C271" s="71" t="s">
        <v>2721</v>
      </c>
      <c r="D271" s="71" t="s">
        <v>2722</v>
      </c>
    </row>
    <row r="272" spans="1:4">
      <c r="A272" s="71">
        <v>271</v>
      </c>
      <c r="B272" s="71" t="s">
        <v>2705</v>
      </c>
      <c r="C272" s="71" t="s">
        <v>2723</v>
      </c>
      <c r="D272" s="71" t="s">
        <v>2724</v>
      </c>
    </row>
    <row r="273" spans="1:4">
      <c r="A273" s="71">
        <v>272</v>
      </c>
      <c r="B273" s="71" t="s">
        <v>2705</v>
      </c>
      <c r="C273" s="71" t="s">
        <v>2725</v>
      </c>
      <c r="D273" s="71" t="s">
        <v>2726</v>
      </c>
    </row>
    <row r="274" spans="1:4">
      <c r="A274" s="71">
        <v>273</v>
      </c>
      <c r="B274" s="71" t="s">
        <v>2727</v>
      </c>
      <c r="C274" s="71" t="s">
        <v>2729</v>
      </c>
      <c r="D274" s="71" t="s">
        <v>2730</v>
      </c>
    </row>
    <row r="275" spans="1:4">
      <c r="A275" s="71">
        <v>274</v>
      </c>
      <c r="B275" s="71" t="s">
        <v>2727</v>
      </c>
      <c r="C275" s="71" t="s">
        <v>2731</v>
      </c>
      <c r="D275" s="71" t="s">
        <v>2732</v>
      </c>
    </row>
    <row r="276" spans="1:4">
      <c r="A276" s="71">
        <v>275</v>
      </c>
      <c r="B276" s="71" t="s">
        <v>2727</v>
      </c>
      <c r="C276" s="71" t="s">
        <v>2733</v>
      </c>
      <c r="D276" s="71" t="s">
        <v>2734</v>
      </c>
    </row>
    <row r="277" spans="1:4">
      <c r="A277" s="71">
        <v>276</v>
      </c>
      <c r="B277" s="71" t="s">
        <v>2727</v>
      </c>
      <c r="C277" s="71" t="s">
        <v>2727</v>
      </c>
      <c r="D277" s="71" t="s">
        <v>2728</v>
      </c>
    </row>
    <row r="278" spans="1:4">
      <c r="A278" s="71">
        <v>277</v>
      </c>
      <c r="B278" s="71" t="s">
        <v>2727</v>
      </c>
      <c r="C278" s="71" t="s">
        <v>2735</v>
      </c>
      <c r="D278" s="71" t="s">
        <v>2736</v>
      </c>
    </row>
    <row r="279" spans="1:4">
      <c r="A279" s="71">
        <v>278</v>
      </c>
      <c r="B279" s="71" t="s">
        <v>2727</v>
      </c>
      <c r="C279" s="71" t="s">
        <v>2737</v>
      </c>
      <c r="D279" s="71" t="s">
        <v>2738</v>
      </c>
    </row>
    <row r="280" spans="1:4">
      <c r="A280" s="71">
        <v>279</v>
      </c>
      <c r="B280" s="71" t="s">
        <v>2727</v>
      </c>
      <c r="C280" s="71" t="s">
        <v>2739</v>
      </c>
      <c r="D280" s="71" t="s">
        <v>2740</v>
      </c>
    </row>
    <row r="281" spans="1:4">
      <c r="A281" s="71">
        <v>280</v>
      </c>
      <c r="B281" s="71" t="s">
        <v>2741</v>
      </c>
      <c r="C281" s="71" t="s">
        <v>2743</v>
      </c>
      <c r="D281" s="71" t="s">
        <v>2744</v>
      </c>
    </row>
    <row r="282" spans="1:4">
      <c r="A282" s="71">
        <v>281</v>
      </c>
      <c r="B282" s="71" t="s">
        <v>2741</v>
      </c>
      <c r="C282" s="71" t="s">
        <v>2745</v>
      </c>
      <c r="D282" s="71" t="s">
        <v>2746</v>
      </c>
    </row>
    <row r="283" spans="1:4">
      <c r="A283" s="71">
        <v>282</v>
      </c>
      <c r="B283" s="71" t="s">
        <v>2741</v>
      </c>
      <c r="C283" s="71" t="s">
        <v>2747</v>
      </c>
      <c r="D283" s="71" t="s">
        <v>2748</v>
      </c>
    </row>
    <row r="284" spans="1:4">
      <c r="A284" s="71">
        <v>283</v>
      </c>
      <c r="B284" s="71" t="s">
        <v>2741</v>
      </c>
      <c r="C284" s="71" t="s">
        <v>2749</v>
      </c>
      <c r="D284" s="71" t="s">
        <v>2750</v>
      </c>
    </row>
    <row r="285" spans="1:4">
      <c r="A285" s="71">
        <v>284</v>
      </c>
      <c r="B285" s="71" t="s">
        <v>2741</v>
      </c>
      <c r="C285" s="71" t="s">
        <v>2751</v>
      </c>
      <c r="D285" s="71" t="s">
        <v>2752</v>
      </c>
    </row>
    <row r="286" spans="1:4">
      <c r="A286" s="71">
        <v>285</v>
      </c>
      <c r="B286" s="71" t="s">
        <v>2741</v>
      </c>
      <c r="C286" s="71" t="s">
        <v>2753</v>
      </c>
      <c r="D286" s="71" t="s">
        <v>2754</v>
      </c>
    </row>
    <row r="287" spans="1:4">
      <c r="A287" s="71">
        <v>286</v>
      </c>
      <c r="B287" s="71" t="s">
        <v>2741</v>
      </c>
      <c r="C287" s="71" t="s">
        <v>2755</v>
      </c>
      <c r="D287" s="71" t="s">
        <v>2756</v>
      </c>
    </row>
    <row r="288" spans="1:4">
      <c r="A288" s="71">
        <v>287</v>
      </c>
      <c r="B288" s="71" t="s">
        <v>2741</v>
      </c>
      <c r="C288" s="71" t="s">
        <v>2757</v>
      </c>
      <c r="D288" s="71" t="s">
        <v>2758</v>
      </c>
    </row>
    <row r="289" spans="1:4">
      <c r="A289" s="71">
        <v>288</v>
      </c>
      <c r="B289" s="71" t="s">
        <v>2741</v>
      </c>
      <c r="C289" s="71" t="s">
        <v>2741</v>
      </c>
      <c r="D289" s="71" t="s">
        <v>2742</v>
      </c>
    </row>
    <row r="290" spans="1:4">
      <c r="A290" s="71">
        <v>289</v>
      </c>
      <c r="B290" s="71" t="s">
        <v>2741</v>
      </c>
      <c r="C290" s="71" t="s">
        <v>2759</v>
      </c>
      <c r="D290" s="71" t="s">
        <v>2760</v>
      </c>
    </row>
    <row r="291" spans="1:4">
      <c r="A291" s="71">
        <v>290</v>
      </c>
      <c r="B291" s="71" t="s">
        <v>2741</v>
      </c>
      <c r="C291" s="71" t="s">
        <v>2761</v>
      </c>
      <c r="D291" s="71" t="s">
        <v>2762</v>
      </c>
    </row>
    <row r="292" spans="1:4">
      <c r="A292" s="71">
        <v>291</v>
      </c>
      <c r="B292" s="71" t="s">
        <v>2741</v>
      </c>
      <c r="C292" s="71" t="s">
        <v>2763</v>
      </c>
      <c r="D292" s="71" t="s">
        <v>2764</v>
      </c>
    </row>
    <row r="293" spans="1:4">
      <c r="A293" s="71">
        <v>292</v>
      </c>
      <c r="B293" s="71" t="s">
        <v>2741</v>
      </c>
      <c r="C293" s="71" t="s">
        <v>2765</v>
      </c>
      <c r="D293" s="71" t="s">
        <v>2766</v>
      </c>
    </row>
    <row r="294" spans="1:4">
      <c r="A294" s="71">
        <v>293</v>
      </c>
      <c r="B294" s="71" t="s">
        <v>2768</v>
      </c>
      <c r="C294" s="71" t="s">
        <v>2770</v>
      </c>
      <c r="D294" s="71" t="s">
        <v>2771</v>
      </c>
    </row>
    <row r="295" spans="1:4">
      <c r="A295" s="71">
        <v>294</v>
      </c>
      <c r="B295" s="71" t="s">
        <v>2768</v>
      </c>
      <c r="C295" s="71" t="s">
        <v>2772</v>
      </c>
      <c r="D295" s="71" t="s">
        <v>2773</v>
      </c>
    </row>
    <row r="296" spans="1:4">
      <c r="A296" s="71">
        <v>295</v>
      </c>
      <c r="B296" s="71" t="s">
        <v>2768</v>
      </c>
      <c r="C296" s="71" t="s">
        <v>2774</v>
      </c>
      <c r="D296" s="71" t="s">
        <v>2775</v>
      </c>
    </row>
    <row r="297" spans="1:4">
      <c r="A297" s="71">
        <v>296</v>
      </c>
      <c r="B297" s="71" t="s">
        <v>2768</v>
      </c>
      <c r="C297" s="71" t="s">
        <v>2776</v>
      </c>
      <c r="D297" s="71" t="s">
        <v>2777</v>
      </c>
    </row>
    <row r="298" spans="1:4">
      <c r="A298" s="71">
        <v>297</v>
      </c>
      <c r="B298" s="71" t="s">
        <v>2768</v>
      </c>
      <c r="C298" s="71" t="s">
        <v>2778</v>
      </c>
      <c r="D298" s="71" t="s">
        <v>2779</v>
      </c>
    </row>
    <row r="299" spans="1:4">
      <c r="A299" s="71">
        <v>298</v>
      </c>
      <c r="B299" s="71" t="s">
        <v>2768</v>
      </c>
      <c r="C299" s="71" t="s">
        <v>2780</v>
      </c>
      <c r="D299" s="71" t="s">
        <v>2781</v>
      </c>
    </row>
    <row r="300" spans="1:4">
      <c r="A300" s="71">
        <v>299</v>
      </c>
      <c r="B300" s="71" t="s">
        <v>2768</v>
      </c>
      <c r="C300" s="71" t="s">
        <v>2768</v>
      </c>
      <c r="D300" s="71" t="s">
        <v>2769</v>
      </c>
    </row>
    <row r="301" spans="1:4">
      <c r="A301" s="71">
        <v>300</v>
      </c>
      <c r="B301" s="71" t="s">
        <v>2768</v>
      </c>
      <c r="C301" s="71" t="s">
        <v>2782</v>
      </c>
      <c r="D301" s="71" t="s">
        <v>2783</v>
      </c>
    </row>
    <row r="302" spans="1:4">
      <c r="A302" s="71">
        <v>301</v>
      </c>
      <c r="B302" s="71" t="s">
        <v>2768</v>
      </c>
      <c r="C302" s="71" t="s">
        <v>2784</v>
      </c>
      <c r="D302" s="71" t="s">
        <v>2785</v>
      </c>
    </row>
    <row r="303" spans="1:4">
      <c r="A303" s="71">
        <v>302</v>
      </c>
      <c r="B303" s="71" t="s">
        <v>2786</v>
      </c>
      <c r="C303" s="71" t="s">
        <v>2788</v>
      </c>
      <c r="D303" s="71" t="s">
        <v>2789</v>
      </c>
    </row>
    <row r="304" spans="1:4">
      <c r="A304" s="71">
        <v>303</v>
      </c>
      <c r="B304" s="71" t="s">
        <v>2786</v>
      </c>
      <c r="C304" s="71" t="s">
        <v>2790</v>
      </c>
      <c r="D304" s="71" t="s">
        <v>2791</v>
      </c>
    </row>
    <row r="305" spans="1:4">
      <c r="A305" s="71">
        <v>304</v>
      </c>
      <c r="B305" s="71" t="s">
        <v>2786</v>
      </c>
      <c r="C305" s="71" t="s">
        <v>2792</v>
      </c>
      <c r="D305" s="71" t="s">
        <v>2793</v>
      </c>
    </row>
    <row r="306" spans="1:4">
      <c r="A306" s="71">
        <v>305</v>
      </c>
      <c r="B306" s="71" t="s">
        <v>2786</v>
      </c>
      <c r="C306" s="71" t="s">
        <v>2794</v>
      </c>
      <c r="D306" s="71" t="s">
        <v>2795</v>
      </c>
    </row>
    <row r="307" spans="1:4">
      <c r="A307" s="71">
        <v>306</v>
      </c>
      <c r="B307" s="71" t="s">
        <v>2786</v>
      </c>
      <c r="C307" s="71" t="s">
        <v>2796</v>
      </c>
      <c r="D307" s="71" t="s">
        <v>2797</v>
      </c>
    </row>
    <row r="308" spans="1:4">
      <c r="A308" s="71">
        <v>307</v>
      </c>
      <c r="B308" s="71" t="s">
        <v>2786</v>
      </c>
      <c r="C308" s="71" t="s">
        <v>2798</v>
      </c>
      <c r="D308" s="71" t="s">
        <v>2799</v>
      </c>
    </row>
    <row r="309" spans="1:4">
      <c r="A309" s="71">
        <v>308</v>
      </c>
      <c r="B309" s="71" t="s">
        <v>2786</v>
      </c>
      <c r="C309" s="71" t="s">
        <v>2800</v>
      </c>
      <c r="D309" s="71" t="s">
        <v>2801</v>
      </c>
    </row>
    <row r="310" spans="1:4">
      <c r="A310" s="71">
        <v>309</v>
      </c>
      <c r="B310" s="71" t="s">
        <v>2786</v>
      </c>
      <c r="C310" s="71" t="s">
        <v>2541</v>
      </c>
      <c r="D310" s="71" t="s">
        <v>2802</v>
      </c>
    </row>
    <row r="311" spans="1:4">
      <c r="A311" s="71">
        <v>310</v>
      </c>
      <c r="B311" s="71" t="s">
        <v>2786</v>
      </c>
      <c r="C311" s="71" t="s">
        <v>2803</v>
      </c>
      <c r="D311" s="71" t="s">
        <v>2804</v>
      </c>
    </row>
    <row r="312" spans="1:4">
      <c r="A312" s="71">
        <v>311</v>
      </c>
      <c r="B312" s="71" t="s">
        <v>2786</v>
      </c>
      <c r="C312" s="71" t="s">
        <v>2805</v>
      </c>
      <c r="D312" s="71" t="s">
        <v>2806</v>
      </c>
    </row>
    <row r="313" spans="1:4">
      <c r="A313" s="71">
        <v>312</v>
      </c>
      <c r="B313" s="71" t="s">
        <v>2786</v>
      </c>
      <c r="C313" s="71" t="s">
        <v>2807</v>
      </c>
      <c r="D313" s="71" t="s">
        <v>2808</v>
      </c>
    </row>
    <row r="314" spans="1:4">
      <c r="A314" s="71">
        <v>313</v>
      </c>
      <c r="B314" s="71" t="s">
        <v>2786</v>
      </c>
      <c r="C314" s="71" t="s">
        <v>2809</v>
      </c>
      <c r="D314" s="71" t="s">
        <v>2810</v>
      </c>
    </row>
    <row r="315" spans="1:4">
      <c r="A315" s="71">
        <v>314</v>
      </c>
      <c r="B315" s="71" t="s">
        <v>2786</v>
      </c>
      <c r="C315" s="71" t="s">
        <v>2811</v>
      </c>
      <c r="D315" s="71" t="s">
        <v>2812</v>
      </c>
    </row>
    <row r="316" spans="1:4">
      <c r="A316" s="71">
        <v>315</v>
      </c>
      <c r="B316" s="71" t="s">
        <v>2786</v>
      </c>
      <c r="C316" s="71" t="s">
        <v>2813</v>
      </c>
      <c r="D316" s="71" t="s">
        <v>2814</v>
      </c>
    </row>
    <row r="317" spans="1:4">
      <c r="A317" s="71">
        <v>316</v>
      </c>
      <c r="B317" s="71" t="s">
        <v>2786</v>
      </c>
      <c r="C317" s="71" t="s">
        <v>2815</v>
      </c>
      <c r="D317" s="71" t="s">
        <v>2816</v>
      </c>
    </row>
    <row r="318" spans="1:4">
      <c r="A318" s="71">
        <v>317</v>
      </c>
      <c r="B318" s="71" t="s">
        <v>2786</v>
      </c>
      <c r="C318" s="71" t="s">
        <v>2817</v>
      </c>
      <c r="D318" s="71" t="s">
        <v>2818</v>
      </c>
    </row>
    <row r="319" spans="1:4">
      <c r="A319" s="71">
        <v>318</v>
      </c>
      <c r="B319" s="71" t="s">
        <v>2786</v>
      </c>
      <c r="C319" s="71" t="s">
        <v>2819</v>
      </c>
      <c r="D319" s="71" t="s">
        <v>2820</v>
      </c>
    </row>
    <row r="320" spans="1:4">
      <c r="A320" s="71">
        <v>319</v>
      </c>
      <c r="B320" s="71" t="s">
        <v>2786</v>
      </c>
      <c r="C320" s="71" t="s">
        <v>2821</v>
      </c>
      <c r="D320" s="71" t="s">
        <v>2822</v>
      </c>
    </row>
    <row r="321" spans="1:4">
      <c r="A321" s="71">
        <v>320</v>
      </c>
      <c r="B321" s="71" t="s">
        <v>2786</v>
      </c>
      <c r="C321" s="71" t="s">
        <v>2823</v>
      </c>
      <c r="D321" s="71" t="s">
        <v>2824</v>
      </c>
    </row>
    <row r="322" spans="1:4">
      <c r="A322" s="71">
        <v>321</v>
      </c>
      <c r="B322" s="71" t="s">
        <v>2786</v>
      </c>
      <c r="C322" s="71" t="s">
        <v>2825</v>
      </c>
      <c r="D322" s="71" t="s">
        <v>2826</v>
      </c>
    </row>
    <row r="323" spans="1:4">
      <c r="A323" s="71">
        <v>322</v>
      </c>
      <c r="B323" s="71" t="s">
        <v>2786</v>
      </c>
      <c r="C323" s="71" t="s">
        <v>2786</v>
      </c>
      <c r="D323" s="71" t="s">
        <v>2787</v>
      </c>
    </row>
    <row r="324" spans="1:4">
      <c r="A324" s="71">
        <v>323</v>
      </c>
      <c r="B324" s="71" t="s">
        <v>2786</v>
      </c>
      <c r="C324" s="71" t="s">
        <v>2827</v>
      </c>
      <c r="D324" s="71" t="s">
        <v>2828</v>
      </c>
    </row>
    <row r="325" spans="1:4">
      <c r="A325" s="71">
        <v>324</v>
      </c>
      <c r="B325" s="71" t="s">
        <v>2786</v>
      </c>
      <c r="C325" s="71" t="s">
        <v>2829</v>
      </c>
      <c r="D325" s="71" t="s">
        <v>2830</v>
      </c>
    </row>
    <row r="326" spans="1:4">
      <c r="A326" s="71">
        <v>325</v>
      </c>
      <c r="B326" s="71" t="s">
        <v>2786</v>
      </c>
      <c r="C326" s="71" t="s">
        <v>2831</v>
      </c>
      <c r="D326" s="71" t="s">
        <v>2832</v>
      </c>
    </row>
    <row r="327" spans="1:4">
      <c r="A327" s="71">
        <v>326</v>
      </c>
      <c r="B327" s="71" t="s">
        <v>2786</v>
      </c>
      <c r="C327" s="71" t="s">
        <v>2833</v>
      </c>
      <c r="D327" s="71" t="s">
        <v>2834</v>
      </c>
    </row>
    <row r="328" spans="1:4">
      <c r="A328" s="71">
        <v>327</v>
      </c>
      <c r="B328" s="71" t="s">
        <v>2786</v>
      </c>
      <c r="C328" s="71" t="s">
        <v>2835</v>
      </c>
      <c r="D328" s="71" t="s">
        <v>2836</v>
      </c>
    </row>
    <row r="329" spans="1:4">
      <c r="A329" s="71">
        <v>328</v>
      </c>
      <c r="B329" s="71" t="s">
        <v>2786</v>
      </c>
      <c r="C329" s="71" t="s">
        <v>2837</v>
      </c>
      <c r="D329" s="71" t="s">
        <v>2838</v>
      </c>
    </row>
    <row r="330" spans="1:4">
      <c r="A330" s="71">
        <v>329</v>
      </c>
      <c r="B330" s="71" t="s">
        <v>2786</v>
      </c>
      <c r="C330" s="71" t="s">
        <v>2839</v>
      </c>
      <c r="D330" s="71" t="s">
        <v>2840</v>
      </c>
    </row>
    <row r="331" spans="1:4">
      <c r="A331" s="71">
        <v>330</v>
      </c>
      <c r="B331" s="71" t="s">
        <v>2786</v>
      </c>
      <c r="C331" s="71" t="s">
        <v>2841</v>
      </c>
      <c r="D331" s="71" t="s">
        <v>2842</v>
      </c>
    </row>
    <row r="332" spans="1:4">
      <c r="A332" s="71">
        <v>331</v>
      </c>
      <c r="B332" s="71" t="s">
        <v>2786</v>
      </c>
      <c r="C332" s="71" t="s">
        <v>2843</v>
      </c>
      <c r="D332" s="71" t="s">
        <v>2844</v>
      </c>
    </row>
    <row r="333" spans="1:4">
      <c r="A333" s="71">
        <v>332</v>
      </c>
      <c r="B333" s="71" t="s">
        <v>2845</v>
      </c>
      <c r="C333" s="71" t="s">
        <v>2847</v>
      </c>
      <c r="D333" s="71" t="s">
        <v>2848</v>
      </c>
    </row>
    <row r="334" spans="1:4">
      <c r="A334" s="71">
        <v>333</v>
      </c>
      <c r="B334" s="71" t="s">
        <v>2845</v>
      </c>
      <c r="C334" s="71" t="s">
        <v>2849</v>
      </c>
      <c r="D334" s="71" t="s">
        <v>2850</v>
      </c>
    </row>
    <row r="335" spans="1:4">
      <c r="A335" s="71">
        <v>334</v>
      </c>
      <c r="B335" s="71" t="s">
        <v>2845</v>
      </c>
      <c r="C335" s="71" t="s">
        <v>2851</v>
      </c>
      <c r="D335" s="71" t="s">
        <v>2852</v>
      </c>
    </row>
    <row r="336" spans="1:4">
      <c r="A336" s="71">
        <v>335</v>
      </c>
      <c r="B336" s="71" t="s">
        <v>2845</v>
      </c>
      <c r="C336" s="71" t="s">
        <v>2853</v>
      </c>
      <c r="D336" s="71" t="s">
        <v>2854</v>
      </c>
    </row>
    <row r="337" spans="1:4">
      <c r="A337" s="71">
        <v>336</v>
      </c>
      <c r="B337" s="71" t="s">
        <v>2845</v>
      </c>
      <c r="C337" s="71" t="s">
        <v>2855</v>
      </c>
      <c r="D337" s="71" t="s">
        <v>2856</v>
      </c>
    </row>
    <row r="338" spans="1:4">
      <c r="A338" s="71">
        <v>337</v>
      </c>
      <c r="B338" s="71" t="s">
        <v>2845</v>
      </c>
      <c r="C338" s="71" t="s">
        <v>2857</v>
      </c>
      <c r="D338" s="71" t="s">
        <v>2858</v>
      </c>
    </row>
    <row r="339" spans="1:4">
      <c r="A339" s="71">
        <v>338</v>
      </c>
      <c r="B339" s="71" t="s">
        <v>2845</v>
      </c>
      <c r="C339" s="71" t="s">
        <v>2398</v>
      </c>
      <c r="D339" s="71" t="s">
        <v>2859</v>
      </c>
    </row>
    <row r="340" spans="1:4">
      <c r="A340" s="71">
        <v>339</v>
      </c>
      <c r="B340" s="71" t="s">
        <v>2845</v>
      </c>
      <c r="C340" s="71" t="s">
        <v>2860</v>
      </c>
      <c r="D340" s="71" t="s">
        <v>2861</v>
      </c>
    </row>
    <row r="341" spans="1:4">
      <c r="A341" s="71">
        <v>340</v>
      </c>
      <c r="B341" s="71" t="s">
        <v>2845</v>
      </c>
      <c r="C341" s="71" t="s">
        <v>2862</v>
      </c>
      <c r="D341" s="71" t="s">
        <v>2863</v>
      </c>
    </row>
    <row r="342" spans="1:4">
      <c r="A342" s="71">
        <v>341</v>
      </c>
      <c r="B342" s="71" t="s">
        <v>2845</v>
      </c>
      <c r="C342" s="71" t="s">
        <v>2864</v>
      </c>
      <c r="D342" s="71" t="s">
        <v>2865</v>
      </c>
    </row>
    <row r="343" spans="1:4">
      <c r="A343" s="71">
        <v>342</v>
      </c>
      <c r="B343" s="71" t="s">
        <v>2845</v>
      </c>
      <c r="C343" s="71" t="s">
        <v>2866</v>
      </c>
      <c r="D343" s="71" t="s">
        <v>2867</v>
      </c>
    </row>
    <row r="344" spans="1:4">
      <c r="A344" s="71">
        <v>343</v>
      </c>
      <c r="B344" s="71" t="s">
        <v>2845</v>
      </c>
      <c r="C344" s="71" t="s">
        <v>2868</v>
      </c>
      <c r="D344" s="71" t="s">
        <v>2869</v>
      </c>
    </row>
    <row r="345" spans="1:4">
      <c r="A345" s="71">
        <v>344</v>
      </c>
      <c r="B345" s="71" t="s">
        <v>2845</v>
      </c>
      <c r="C345" s="71" t="s">
        <v>2870</v>
      </c>
      <c r="D345" s="71" t="s">
        <v>2871</v>
      </c>
    </row>
    <row r="346" spans="1:4">
      <c r="A346" s="71">
        <v>345</v>
      </c>
      <c r="B346" s="71" t="s">
        <v>2845</v>
      </c>
      <c r="C346" s="71" t="s">
        <v>2872</v>
      </c>
      <c r="D346" s="71" t="s">
        <v>2873</v>
      </c>
    </row>
    <row r="347" spans="1:4">
      <c r="A347" s="71">
        <v>346</v>
      </c>
      <c r="B347" s="71" t="s">
        <v>2845</v>
      </c>
      <c r="C347" s="71" t="s">
        <v>2874</v>
      </c>
      <c r="D347" s="71" t="s">
        <v>2875</v>
      </c>
    </row>
    <row r="348" spans="1:4">
      <c r="A348" s="71">
        <v>347</v>
      </c>
      <c r="B348" s="71" t="s">
        <v>2845</v>
      </c>
      <c r="C348" s="71" t="s">
        <v>2876</v>
      </c>
      <c r="D348" s="71" t="s">
        <v>2877</v>
      </c>
    </row>
    <row r="349" spans="1:4">
      <c r="A349" s="71">
        <v>348</v>
      </c>
      <c r="B349" s="71" t="s">
        <v>2845</v>
      </c>
      <c r="C349" s="71" t="s">
        <v>2878</v>
      </c>
      <c r="D349" s="71" t="s">
        <v>2879</v>
      </c>
    </row>
    <row r="350" spans="1:4">
      <c r="A350" s="71">
        <v>349</v>
      </c>
      <c r="B350" s="71" t="s">
        <v>2845</v>
      </c>
      <c r="C350" s="71" t="s">
        <v>2880</v>
      </c>
      <c r="D350" s="71" t="s">
        <v>2881</v>
      </c>
    </row>
    <row r="351" spans="1:4">
      <c r="A351" s="71">
        <v>350</v>
      </c>
      <c r="B351" s="71" t="s">
        <v>2845</v>
      </c>
      <c r="C351" s="71" t="s">
        <v>2882</v>
      </c>
      <c r="D351" s="71" t="s">
        <v>2883</v>
      </c>
    </row>
    <row r="352" spans="1:4">
      <c r="A352" s="71">
        <v>351</v>
      </c>
      <c r="B352" s="71" t="s">
        <v>2845</v>
      </c>
      <c r="C352" s="71" t="s">
        <v>2884</v>
      </c>
      <c r="D352" s="71" t="s">
        <v>2885</v>
      </c>
    </row>
    <row r="353" spans="1:4">
      <c r="A353" s="71">
        <v>352</v>
      </c>
      <c r="B353" s="71" t="s">
        <v>2845</v>
      </c>
      <c r="C353" s="71" t="s">
        <v>2886</v>
      </c>
      <c r="D353" s="71" t="s">
        <v>2887</v>
      </c>
    </row>
    <row r="354" spans="1:4">
      <c r="A354" s="71">
        <v>353</v>
      </c>
      <c r="B354" s="71" t="s">
        <v>2845</v>
      </c>
      <c r="C354" s="71" t="s">
        <v>2845</v>
      </c>
      <c r="D354" s="71" t="s">
        <v>2846</v>
      </c>
    </row>
    <row r="355" spans="1:4">
      <c r="A355" s="71">
        <v>354</v>
      </c>
      <c r="B355" s="71" t="s">
        <v>2845</v>
      </c>
      <c r="C355" s="71" t="s">
        <v>2888</v>
      </c>
      <c r="D355" s="71" t="s">
        <v>2889</v>
      </c>
    </row>
    <row r="356" spans="1:4">
      <c r="A356" s="71">
        <v>355</v>
      </c>
      <c r="B356" s="71" t="s">
        <v>2845</v>
      </c>
      <c r="C356" s="71" t="s">
        <v>2890</v>
      </c>
      <c r="D356" s="71" t="s">
        <v>2891</v>
      </c>
    </row>
    <row r="357" spans="1:4">
      <c r="A357" s="71">
        <v>356</v>
      </c>
      <c r="B357" s="71" t="s">
        <v>2845</v>
      </c>
      <c r="C357" s="71" t="s">
        <v>2892</v>
      </c>
      <c r="D357" s="71" t="s">
        <v>2893</v>
      </c>
    </row>
    <row r="358" spans="1:4">
      <c r="A358" s="71">
        <v>357</v>
      </c>
      <c r="B358" s="71" t="s">
        <v>2894</v>
      </c>
      <c r="C358" s="71" t="s">
        <v>2896</v>
      </c>
      <c r="D358" s="71" t="s">
        <v>2897</v>
      </c>
    </row>
    <row r="359" spans="1:4">
      <c r="A359" s="71">
        <v>358</v>
      </c>
      <c r="B359" s="71" t="s">
        <v>2894</v>
      </c>
      <c r="C359" s="71" t="s">
        <v>2898</v>
      </c>
      <c r="D359" s="71" t="s">
        <v>2899</v>
      </c>
    </row>
    <row r="360" spans="1:4">
      <c r="A360" s="71">
        <v>359</v>
      </c>
      <c r="B360" s="71" t="s">
        <v>2894</v>
      </c>
      <c r="C360" s="71" t="s">
        <v>2900</v>
      </c>
      <c r="D360" s="71" t="s">
        <v>2901</v>
      </c>
    </row>
    <row r="361" spans="1:4">
      <c r="A361" s="71">
        <v>360</v>
      </c>
      <c r="B361" s="71" t="s">
        <v>2894</v>
      </c>
      <c r="C361" s="71" t="s">
        <v>2902</v>
      </c>
      <c r="D361" s="71" t="s">
        <v>2903</v>
      </c>
    </row>
    <row r="362" spans="1:4">
      <c r="A362" s="71">
        <v>361</v>
      </c>
      <c r="B362" s="71" t="s">
        <v>2894</v>
      </c>
      <c r="C362" s="71" t="s">
        <v>2904</v>
      </c>
      <c r="D362" s="71" t="s">
        <v>2905</v>
      </c>
    </row>
    <row r="363" spans="1:4">
      <c r="A363" s="71">
        <v>362</v>
      </c>
      <c r="B363" s="71" t="s">
        <v>2894</v>
      </c>
      <c r="C363" s="71" t="s">
        <v>2906</v>
      </c>
      <c r="D363" s="71" t="s">
        <v>2907</v>
      </c>
    </row>
    <row r="364" spans="1:4">
      <c r="A364" s="71">
        <v>363</v>
      </c>
      <c r="B364" s="71" t="s">
        <v>2894</v>
      </c>
      <c r="C364" s="71" t="s">
        <v>2908</v>
      </c>
      <c r="D364" s="71" t="s">
        <v>2909</v>
      </c>
    </row>
    <row r="365" spans="1:4">
      <c r="A365" s="71">
        <v>364</v>
      </c>
      <c r="B365" s="71" t="s">
        <v>2894</v>
      </c>
      <c r="C365" s="71" t="s">
        <v>2910</v>
      </c>
      <c r="D365" s="71" t="s">
        <v>2911</v>
      </c>
    </row>
    <row r="366" spans="1:4">
      <c r="A366" s="71">
        <v>365</v>
      </c>
      <c r="B366" s="71" t="s">
        <v>2894</v>
      </c>
      <c r="C366" s="71" t="s">
        <v>2912</v>
      </c>
      <c r="D366" s="71" t="s">
        <v>2913</v>
      </c>
    </row>
    <row r="367" spans="1:4">
      <c r="A367" s="71">
        <v>366</v>
      </c>
      <c r="B367" s="71" t="s">
        <v>2894</v>
      </c>
      <c r="C367" s="71" t="s">
        <v>2914</v>
      </c>
      <c r="D367" s="71" t="s">
        <v>2915</v>
      </c>
    </row>
    <row r="368" spans="1:4">
      <c r="A368" s="71">
        <v>367</v>
      </c>
      <c r="B368" s="71" t="s">
        <v>2894</v>
      </c>
      <c r="C368" s="71" t="s">
        <v>2916</v>
      </c>
      <c r="D368" s="71" t="s">
        <v>2917</v>
      </c>
    </row>
    <row r="369" spans="1:4">
      <c r="A369" s="71">
        <v>368</v>
      </c>
      <c r="B369" s="71" t="s">
        <v>2894</v>
      </c>
      <c r="C369" s="71" t="s">
        <v>2918</v>
      </c>
      <c r="D369" s="71" t="s">
        <v>2919</v>
      </c>
    </row>
    <row r="370" spans="1:4">
      <c r="A370" s="71">
        <v>369</v>
      </c>
      <c r="B370" s="71" t="s">
        <v>2894</v>
      </c>
      <c r="C370" s="71" t="s">
        <v>2894</v>
      </c>
      <c r="D370" s="71" t="s">
        <v>2895</v>
      </c>
    </row>
    <row r="371" spans="1:4">
      <c r="A371" s="71">
        <v>370</v>
      </c>
      <c r="B371" s="71" t="s">
        <v>2920</v>
      </c>
      <c r="C371" s="71" t="s">
        <v>2922</v>
      </c>
      <c r="D371" s="71" t="s">
        <v>2923</v>
      </c>
    </row>
    <row r="372" spans="1:4">
      <c r="A372" s="71">
        <v>371</v>
      </c>
      <c r="B372" s="71" t="s">
        <v>2920</v>
      </c>
      <c r="C372" s="71" t="s">
        <v>2924</v>
      </c>
      <c r="D372" s="71" t="s">
        <v>2925</v>
      </c>
    </row>
    <row r="373" spans="1:4">
      <c r="A373" s="71">
        <v>372</v>
      </c>
      <c r="B373" s="71" t="s">
        <v>2920</v>
      </c>
      <c r="C373" s="71" t="s">
        <v>2900</v>
      </c>
      <c r="D373" s="71" t="s">
        <v>2926</v>
      </c>
    </row>
    <row r="374" spans="1:4">
      <c r="A374" s="71">
        <v>373</v>
      </c>
      <c r="B374" s="71" t="s">
        <v>2920</v>
      </c>
      <c r="C374" s="71" t="s">
        <v>2927</v>
      </c>
      <c r="D374" s="71" t="s">
        <v>2928</v>
      </c>
    </row>
    <row r="375" spans="1:4">
      <c r="A375" s="71">
        <v>374</v>
      </c>
      <c r="B375" s="71" t="s">
        <v>2920</v>
      </c>
      <c r="C375" s="71" t="s">
        <v>2929</v>
      </c>
      <c r="D375" s="71" t="s">
        <v>2930</v>
      </c>
    </row>
    <row r="376" spans="1:4">
      <c r="A376" s="71">
        <v>375</v>
      </c>
      <c r="B376" s="71" t="s">
        <v>2920</v>
      </c>
      <c r="C376" s="71" t="s">
        <v>2931</v>
      </c>
      <c r="D376" s="71" t="s">
        <v>2932</v>
      </c>
    </row>
    <row r="377" spans="1:4">
      <c r="A377" s="71">
        <v>376</v>
      </c>
      <c r="B377" s="71" t="s">
        <v>2920</v>
      </c>
      <c r="C377" s="71" t="s">
        <v>2933</v>
      </c>
      <c r="D377" s="71" t="s">
        <v>2934</v>
      </c>
    </row>
    <row r="378" spans="1:4">
      <c r="A378" s="71">
        <v>377</v>
      </c>
      <c r="B378" s="71" t="s">
        <v>2920</v>
      </c>
      <c r="C378" s="71" t="s">
        <v>2935</v>
      </c>
      <c r="D378" s="71" t="s">
        <v>2936</v>
      </c>
    </row>
    <row r="379" spans="1:4">
      <c r="A379" s="71">
        <v>378</v>
      </c>
      <c r="B379" s="71" t="s">
        <v>2920</v>
      </c>
      <c r="C379" s="71" t="s">
        <v>2920</v>
      </c>
      <c r="D379" s="71" t="s">
        <v>2921</v>
      </c>
    </row>
    <row r="380" spans="1:4">
      <c r="A380" s="71">
        <v>379</v>
      </c>
      <c r="B380" s="71" t="s">
        <v>2920</v>
      </c>
      <c r="C380" s="71" t="s">
        <v>2937</v>
      </c>
      <c r="D380" s="71" t="s">
        <v>2938</v>
      </c>
    </row>
    <row r="381" spans="1:4">
      <c r="A381" s="71">
        <v>380</v>
      </c>
      <c r="B381" s="71" t="s">
        <v>2939</v>
      </c>
      <c r="C381" s="71" t="s">
        <v>2941</v>
      </c>
      <c r="D381" s="71" t="s">
        <v>2942</v>
      </c>
    </row>
    <row r="382" spans="1:4">
      <c r="A382" s="71">
        <v>381</v>
      </c>
      <c r="B382" s="71" t="s">
        <v>2939</v>
      </c>
      <c r="C382" s="71" t="s">
        <v>2943</v>
      </c>
      <c r="D382" s="71" t="s">
        <v>2944</v>
      </c>
    </row>
    <row r="383" spans="1:4">
      <c r="A383" s="71">
        <v>382</v>
      </c>
      <c r="B383" s="71" t="s">
        <v>2939</v>
      </c>
      <c r="C383" s="71" t="s">
        <v>2945</v>
      </c>
      <c r="D383" s="71" t="s">
        <v>2946</v>
      </c>
    </row>
    <row r="384" spans="1:4">
      <c r="A384" s="71">
        <v>383</v>
      </c>
      <c r="B384" s="71" t="s">
        <v>2939</v>
      </c>
      <c r="C384" s="71" t="s">
        <v>2947</v>
      </c>
      <c r="D384" s="71" t="s">
        <v>2948</v>
      </c>
    </row>
    <row r="385" spans="1:4">
      <c r="A385" s="71">
        <v>384</v>
      </c>
      <c r="B385" s="71" t="s">
        <v>2939</v>
      </c>
      <c r="C385" s="71" t="s">
        <v>2949</v>
      </c>
      <c r="D385" s="71" t="s">
        <v>2950</v>
      </c>
    </row>
    <row r="386" spans="1:4">
      <c r="A386" s="71">
        <v>385</v>
      </c>
      <c r="B386" s="71" t="s">
        <v>2939</v>
      </c>
      <c r="C386" s="71" t="s">
        <v>2951</v>
      </c>
      <c r="D386" s="71" t="s">
        <v>2952</v>
      </c>
    </row>
    <row r="387" spans="1:4">
      <c r="A387" s="71">
        <v>386</v>
      </c>
      <c r="B387" s="71" t="s">
        <v>2939</v>
      </c>
      <c r="C387" s="71" t="s">
        <v>2939</v>
      </c>
      <c r="D387" s="71" t="s">
        <v>2940</v>
      </c>
    </row>
    <row r="388" spans="1:4">
      <c r="A388" s="71">
        <v>387</v>
      </c>
      <c r="B388" s="71" t="s">
        <v>2939</v>
      </c>
      <c r="C388" s="71" t="s">
        <v>2953</v>
      </c>
      <c r="D388" s="71" t="s">
        <v>2954</v>
      </c>
    </row>
    <row r="389" spans="1:4">
      <c r="A389" s="71">
        <v>388</v>
      </c>
      <c r="B389" s="71" t="s">
        <v>2939</v>
      </c>
      <c r="C389" s="71" t="s">
        <v>2955</v>
      </c>
      <c r="D389" s="71" t="s">
        <v>2956</v>
      </c>
    </row>
    <row r="390" spans="1:4">
      <c r="A390" s="71">
        <v>389</v>
      </c>
      <c r="B390" s="71" t="s">
        <v>2957</v>
      </c>
      <c r="C390" s="71" t="s">
        <v>2959</v>
      </c>
      <c r="D390" s="71" t="s">
        <v>2960</v>
      </c>
    </row>
    <row r="391" spans="1:4">
      <c r="A391" s="71">
        <v>390</v>
      </c>
      <c r="B391" s="71" t="s">
        <v>2957</v>
      </c>
      <c r="C391" s="71" t="s">
        <v>2961</v>
      </c>
      <c r="D391" s="71" t="s">
        <v>2962</v>
      </c>
    </row>
    <row r="392" spans="1:4">
      <c r="A392" s="71">
        <v>391</v>
      </c>
      <c r="B392" s="71" t="s">
        <v>2957</v>
      </c>
      <c r="C392" s="71" t="s">
        <v>2963</v>
      </c>
      <c r="D392" s="71" t="s">
        <v>2964</v>
      </c>
    </row>
    <row r="393" spans="1:4">
      <c r="A393" s="71">
        <v>392</v>
      </c>
      <c r="B393" s="71" t="s">
        <v>2957</v>
      </c>
      <c r="C393" s="71" t="s">
        <v>2965</v>
      </c>
      <c r="D393" s="71" t="s">
        <v>2966</v>
      </c>
    </row>
    <row r="394" spans="1:4">
      <c r="A394" s="71">
        <v>393</v>
      </c>
      <c r="B394" s="71" t="s">
        <v>2957</v>
      </c>
      <c r="C394" s="71" t="s">
        <v>2967</v>
      </c>
      <c r="D394" s="71" t="s">
        <v>2968</v>
      </c>
    </row>
    <row r="395" spans="1:4">
      <c r="A395" s="71">
        <v>394</v>
      </c>
      <c r="B395" s="71" t="s">
        <v>2957</v>
      </c>
      <c r="C395" s="71" t="s">
        <v>2969</v>
      </c>
      <c r="D395" s="71" t="s">
        <v>2970</v>
      </c>
    </row>
    <row r="396" spans="1:4">
      <c r="A396" s="71">
        <v>395</v>
      </c>
      <c r="B396" s="71" t="s">
        <v>2957</v>
      </c>
      <c r="C396" s="71" t="s">
        <v>2971</v>
      </c>
      <c r="D396" s="71" t="s">
        <v>2972</v>
      </c>
    </row>
    <row r="397" spans="1:4">
      <c r="A397" s="71">
        <v>396</v>
      </c>
      <c r="B397" s="71" t="s">
        <v>2957</v>
      </c>
      <c r="C397" s="71" t="s">
        <v>2973</v>
      </c>
      <c r="D397" s="71" t="s">
        <v>2974</v>
      </c>
    </row>
    <row r="398" spans="1:4">
      <c r="A398" s="71">
        <v>397</v>
      </c>
      <c r="B398" s="71" t="s">
        <v>2957</v>
      </c>
      <c r="C398" s="71" t="s">
        <v>2975</v>
      </c>
      <c r="D398" s="71" t="s">
        <v>2976</v>
      </c>
    </row>
    <row r="399" spans="1:4">
      <c r="A399" s="71">
        <v>398</v>
      </c>
      <c r="B399" s="71" t="s">
        <v>2957</v>
      </c>
      <c r="C399" s="71" t="s">
        <v>2977</v>
      </c>
      <c r="D399" s="71" t="s">
        <v>2978</v>
      </c>
    </row>
    <row r="400" spans="1:4">
      <c r="A400" s="71">
        <v>399</v>
      </c>
      <c r="B400" s="71" t="s">
        <v>2957</v>
      </c>
      <c r="C400" s="71" t="s">
        <v>2979</v>
      </c>
      <c r="D400" s="71" t="s">
        <v>2980</v>
      </c>
    </row>
    <row r="401" spans="1:4">
      <c r="A401" s="71">
        <v>400</v>
      </c>
      <c r="B401" s="71" t="s">
        <v>2957</v>
      </c>
      <c r="C401" s="71" t="s">
        <v>2957</v>
      </c>
      <c r="D401" s="71" t="s">
        <v>2958</v>
      </c>
    </row>
    <row r="402" spans="1:4">
      <c r="A402" s="71">
        <v>401</v>
      </c>
      <c r="B402" s="71" t="s">
        <v>2957</v>
      </c>
      <c r="C402" s="71" t="s">
        <v>2981</v>
      </c>
      <c r="D402" s="71" t="s">
        <v>2982</v>
      </c>
    </row>
    <row r="403" spans="1:4">
      <c r="A403" s="71">
        <v>402</v>
      </c>
      <c r="B403" s="71" t="s">
        <v>2957</v>
      </c>
      <c r="C403" s="71" t="s">
        <v>2983</v>
      </c>
      <c r="D403" s="71" t="s">
        <v>2984</v>
      </c>
    </row>
    <row r="404" spans="1:4">
      <c r="A404" s="71">
        <v>403</v>
      </c>
      <c r="B404" s="71" t="s">
        <v>2957</v>
      </c>
      <c r="C404" s="71" t="s">
        <v>2985</v>
      </c>
      <c r="D404" s="71" t="s">
        <v>2986</v>
      </c>
    </row>
    <row r="405" spans="1:4">
      <c r="A405" s="71">
        <v>404</v>
      </c>
      <c r="B405" s="71" t="s">
        <v>2987</v>
      </c>
      <c r="C405" s="71" t="s">
        <v>2989</v>
      </c>
      <c r="D405" s="71" t="s">
        <v>2990</v>
      </c>
    </row>
    <row r="406" spans="1:4">
      <c r="A406" s="71">
        <v>405</v>
      </c>
      <c r="B406" s="71" t="s">
        <v>2987</v>
      </c>
      <c r="C406" s="71" t="s">
        <v>2991</v>
      </c>
      <c r="D406" s="71" t="s">
        <v>2992</v>
      </c>
    </row>
    <row r="407" spans="1:4">
      <c r="A407" s="71">
        <v>406</v>
      </c>
      <c r="B407" s="71" t="s">
        <v>2987</v>
      </c>
      <c r="C407" s="71" t="s">
        <v>2993</v>
      </c>
      <c r="D407" s="71" t="s">
        <v>2994</v>
      </c>
    </row>
    <row r="408" spans="1:4">
      <c r="A408" s="71">
        <v>407</v>
      </c>
      <c r="B408" s="71" t="s">
        <v>2987</v>
      </c>
      <c r="C408" s="71" t="s">
        <v>2995</v>
      </c>
      <c r="D408" s="71" t="s">
        <v>2996</v>
      </c>
    </row>
    <row r="409" spans="1:4">
      <c r="A409" s="71">
        <v>408</v>
      </c>
      <c r="B409" s="71" t="s">
        <v>2987</v>
      </c>
      <c r="C409" s="71" t="s">
        <v>2997</v>
      </c>
      <c r="D409" s="71" t="s">
        <v>2998</v>
      </c>
    </row>
    <row r="410" spans="1:4">
      <c r="A410" s="71">
        <v>409</v>
      </c>
      <c r="B410" s="71" t="s">
        <v>2987</v>
      </c>
      <c r="C410" s="71" t="s">
        <v>2999</v>
      </c>
      <c r="D410" s="71" t="s">
        <v>3000</v>
      </c>
    </row>
    <row r="411" spans="1:4">
      <c r="A411" s="71">
        <v>410</v>
      </c>
      <c r="B411" s="71" t="s">
        <v>2987</v>
      </c>
      <c r="C411" s="71" t="s">
        <v>3001</v>
      </c>
      <c r="D411" s="71" t="s">
        <v>3002</v>
      </c>
    </row>
    <row r="412" spans="1:4">
      <c r="A412" s="71">
        <v>411</v>
      </c>
      <c r="B412" s="71" t="s">
        <v>2987</v>
      </c>
      <c r="C412" s="71" t="s">
        <v>3003</v>
      </c>
      <c r="D412" s="71" t="s">
        <v>3004</v>
      </c>
    </row>
    <row r="413" spans="1:4">
      <c r="A413" s="71">
        <v>412</v>
      </c>
      <c r="B413" s="71" t="s">
        <v>2987</v>
      </c>
      <c r="C413" s="71" t="s">
        <v>3005</v>
      </c>
      <c r="D413" s="71" t="s">
        <v>3006</v>
      </c>
    </row>
    <row r="414" spans="1:4">
      <c r="A414" s="71">
        <v>413</v>
      </c>
      <c r="B414" s="71" t="s">
        <v>2987</v>
      </c>
      <c r="C414" s="71" t="s">
        <v>3007</v>
      </c>
      <c r="D414" s="71" t="s">
        <v>3008</v>
      </c>
    </row>
    <row r="415" spans="1:4">
      <c r="A415" s="71">
        <v>414</v>
      </c>
      <c r="B415" s="71" t="s">
        <v>2987</v>
      </c>
      <c r="C415" s="71" t="s">
        <v>3009</v>
      </c>
      <c r="D415" s="71" t="s">
        <v>3010</v>
      </c>
    </row>
    <row r="416" spans="1:4">
      <c r="A416" s="71">
        <v>415</v>
      </c>
      <c r="B416" s="71" t="s">
        <v>2987</v>
      </c>
      <c r="C416" s="71" t="s">
        <v>3011</v>
      </c>
      <c r="D416" s="71" t="s">
        <v>3012</v>
      </c>
    </row>
    <row r="417" spans="1:4">
      <c r="A417" s="71">
        <v>416</v>
      </c>
      <c r="B417" s="71" t="s">
        <v>2987</v>
      </c>
      <c r="C417" s="71" t="s">
        <v>3013</v>
      </c>
      <c r="D417" s="71" t="s">
        <v>3014</v>
      </c>
    </row>
    <row r="418" spans="1:4">
      <c r="A418" s="71">
        <v>417</v>
      </c>
      <c r="B418" s="71" t="s">
        <v>2987</v>
      </c>
      <c r="C418" s="71" t="s">
        <v>3015</v>
      </c>
      <c r="D418" s="71" t="s">
        <v>3016</v>
      </c>
    </row>
    <row r="419" spans="1:4">
      <c r="A419" s="71">
        <v>418</v>
      </c>
      <c r="B419" s="71" t="s">
        <v>2987</v>
      </c>
      <c r="C419" s="71" t="s">
        <v>3017</v>
      </c>
      <c r="D419" s="71" t="s">
        <v>3018</v>
      </c>
    </row>
    <row r="420" spans="1:4">
      <c r="A420" s="71">
        <v>419</v>
      </c>
      <c r="B420" s="71" t="s">
        <v>2987</v>
      </c>
      <c r="C420" s="71" t="s">
        <v>3019</v>
      </c>
      <c r="D420" s="71" t="s">
        <v>3020</v>
      </c>
    </row>
    <row r="421" spans="1:4">
      <c r="A421" s="71">
        <v>420</v>
      </c>
      <c r="B421" s="71" t="s">
        <v>2987</v>
      </c>
      <c r="C421" s="71" t="s">
        <v>3021</v>
      </c>
      <c r="D421" s="71" t="s">
        <v>3022</v>
      </c>
    </row>
    <row r="422" spans="1:4">
      <c r="A422" s="71">
        <v>421</v>
      </c>
      <c r="B422" s="71" t="s">
        <v>2987</v>
      </c>
      <c r="C422" s="71" t="s">
        <v>2987</v>
      </c>
      <c r="D422" s="71" t="s">
        <v>2988</v>
      </c>
    </row>
    <row r="423" spans="1:4">
      <c r="A423" s="71">
        <v>422</v>
      </c>
      <c r="B423" s="71" t="s">
        <v>2987</v>
      </c>
      <c r="C423" s="71" t="s">
        <v>3023</v>
      </c>
      <c r="D423" s="71" t="s">
        <v>3024</v>
      </c>
    </row>
    <row r="424" spans="1:4">
      <c r="A424" s="71">
        <v>423</v>
      </c>
      <c r="B424" s="71" t="s">
        <v>3026</v>
      </c>
      <c r="C424" s="71" t="s">
        <v>3028</v>
      </c>
      <c r="D424" s="71" t="s">
        <v>3029</v>
      </c>
    </row>
    <row r="425" spans="1:4">
      <c r="A425" s="71">
        <v>424</v>
      </c>
      <c r="B425" s="71" t="s">
        <v>3026</v>
      </c>
      <c r="C425" s="71" t="s">
        <v>3030</v>
      </c>
      <c r="D425" s="71" t="s">
        <v>3031</v>
      </c>
    </row>
    <row r="426" spans="1:4">
      <c r="A426" s="71">
        <v>425</v>
      </c>
      <c r="B426" s="71" t="s">
        <v>3026</v>
      </c>
      <c r="C426" s="71" t="s">
        <v>3032</v>
      </c>
      <c r="D426" s="71" t="s">
        <v>3033</v>
      </c>
    </row>
    <row r="427" spans="1:4">
      <c r="A427" s="71">
        <v>426</v>
      </c>
      <c r="B427" s="71" t="s">
        <v>3026</v>
      </c>
      <c r="C427" s="71" t="s">
        <v>2671</v>
      </c>
      <c r="D427" s="71" t="s">
        <v>3034</v>
      </c>
    </row>
    <row r="428" spans="1:4">
      <c r="A428" s="71">
        <v>427</v>
      </c>
      <c r="B428" s="71" t="s">
        <v>3026</v>
      </c>
      <c r="C428" s="71" t="s">
        <v>3035</v>
      </c>
      <c r="D428" s="71" t="s">
        <v>3036</v>
      </c>
    </row>
    <row r="429" spans="1:4">
      <c r="A429" s="71">
        <v>428</v>
      </c>
      <c r="B429" s="71" t="s">
        <v>3026</v>
      </c>
      <c r="C429" s="71" t="s">
        <v>3037</v>
      </c>
      <c r="D429" s="71" t="s">
        <v>3038</v>
      </c>
    </row>
    <row r="430" spans="1:4">
      <c r="A430" s="71">
        <v>429</v>
      </c>
      <c r="B430" s="71" t="s">
        <v>3026</v>
      </c>
      <c r="C430" s="71" t="s">
        <v>3039</v>
      </c>
      <c r="D430" s="71" t="s">
        <v>3040</v>
      </c>
    </row>
    <row r="431" spans="1:4">
      <c r="A431" s="71">
        <v>430</v>
      </c>
      <c r="B431" s="71" t="s">
        <v>3026</v>
      </c>
      <c r="C431" s="71" t="s">
        <v>3041</v>
      </c>
      <c r="D431" s="71" t="s">
        <v>3042</v>
      </c>
    </row>
    <row r="432" spans="1:4">
      <c r="A432" s="71">
        <v>431</v>
      </c>
      <c r="B432" s="71" t="s">
        <v>3026</v>
      </c>
      <c r="C432" s="71" t="s">
        <v>2880</v>
      </c>
      <c r="D432" s="71" t="s">
        <v>3043</v>
      </c>
    </row>
    <row r="433" spans="1:4">
      <c r="A433" s="71">
        <v>432</v>
      </c>
      <c r="B433" s="71" t="s">
        <v>3026</v>
      </c>
      <c r="C433" s="71" t="s">
        <v>3044</v>
      </c>
      <c r="D433" s="71" t="s">
        <v>3045</v>
      </c>
    </row>
    <row r="434" spans="1:4">
      <c r="A434" s="71">
        <v>433</v>
      </c>
      <c r="B434" s="71" t="s">
        <v>3026</v>
      </c>
      <c r="C434" s="71" t="s">
        <v>3046</v>
      </c>
      <c r="D434" s="71" t="s">
        <v>3047</v>
      </c>
    </row>
    <row r="435" spans="1:4">
      <c r="A435" s="71">
        <v>434</v>
      </c>
      <c r="B435" s="71" t="s">
        <v>3026</v>
      </c>
      <c r="C435" s="71" t="s">
        <v>3026</v>
      </c>
      <c r="D435" s="71" t="s">
        <v>3027</v>
      </c>
    </row>
    <row r="436" spans="1:4">
      <c r="A436" s="71">
        <v>435</v>
      </c>
      <c r="B436" s="71" t="s">
        <v>3026</v>
      </c>
      <c r="C436" s="71" t="s">
        <v>3048</v>
      </c>
      <c r="D436" s="71" t="s">
        <v>3049</v>
      </c>
    </row>
    <row r="437" spans="1:4">
      <c r="A437" s="71">
        <v>436</v>
      </c>
      <c r="B437" s="71" t="s">
        <v>3050</v>
      </c>
      <c r="C437" s="71" t="s">
        <v>3052</v>
      </c>
      <c r="D437" s="71" t="s">
        <v>3053</v>
      </c>
    </row>
    <row r="438" spans="1:4">
      <c r="A438" s="71">
        <v>437</v>
      </c>
      <c r="B438" s="71" t="s">
        <v>3050</v>
      </c>
      <c r="C438" s="71" t="s">
        <v>3054</v>
      </c>
      <c r="D438" s="71" t="s">
        <v>3055</v>
      </c>
    </row>
    <row r="439" spans="1:4">
      <c r="A439" s="71">
        <v>438</v>
      </c>
      <c r="B439" s="71" t="s">
        <v>3050</v>
      </c>
      <c r="C439" s="71" t="s">
        <v>3056</v>
      </c>
      <c r="D439" s="71" t="s">
        <v>3057</v>
      </c>
    </row>
    <row r="440" spans="1:4">
      <c r="A440" s="71">
        <v>439</v>
      </c>
      <c r="B440" s="71" t="s">
        <v>3050</v>
      </c>
      <c r="C440" s="71" t="s">
        <v>3058</v>
      </c>
      <c r="D440" s="71" t="s">
        <v>3059</v>
      </c>
    </row>
    <row r="441" spans="1:4">
      <c r="A441" s="71">
        <v>440</v>
      </c>
      <c r="B441" s="71" t="s">
        <v>3050</v>
      </c>
      <c r="C441" s="71" t="s">
        <v>3060</v>
      </c>
      <c r="D441" s="71" t="s">
        <v>3061</v>
      </c>
    </row>
    <row r="442" spans="1:4">
      <c r="A442" s="71">
        <v>441</v>
      </c>
      <c r="B442" s="71" t="s">
        <v>3050</v>
      </c>
      <c r="C442" s="71" t="s">
        <v>3050</v>
      </c>
      <c r="D442" s="71" t="s">
        <v>3051</v>
      </c>
    </row>
    <row r="443" spans="1:4">
      <c r="A443" s="71">
        <v>442</v>
      </c>
      <c r="B443" s="71" t="s">
        <v>3050</v>
      </c>
      <c r="C443" s="71" t="s">
        <v>2839</v>
      </c>
      <c r="D443" s="71" t="s">
        <v>3062</v>
      </c>
    </row>
    <row r="444" spans="1:4">
      <c r="A444" s="71">
        <v>443</v>
      </c>
      <c r="B444" s="71" t="s">
        <v>3063</v>
      </c>
      <c r="C444" s="71" t="s">
        <v>3065</v>
      </c>
      <c r="D444" s="71" t="s">
        <v>3066</v>
      </c>
    </row>
    <row r="445" spans="1:4">
      <c r="A445" s="71">
        <v>444</v>
      </c>
      <c r="B445" s="71" t="s">
        <v>3063</v>
      </c>
      <c r="C445" s="71" t="s">
        <v>3067</v>
      </c>
      <c r="D445" s="71" t="s">
        <v>3068</v>
      </c>
    </row>
    <row r="446" spans="1:4">
      <c r="A446" s="71">
        <v>445</v>
      </c>
      <c r="B446" s="71" t="s">
        <v>3063</v>
      </c>
      <c r="C446" s="71" t="s">
        <v>3069</v>
      </c>
      <c r="D446" s="71" t="s">
        <v>3070</v>
      </c>
    </row>
    <row r="447" spans="1:4">
      <c r="A447" s="71">
        <v>446</v>
      </c>
      <c r="B447" s="71" t="s">
        <v>3063</v>
      </c>
      <c r="C447" s="71" t="s">
        <v>3071</v>
      </c>
      <c r="D447" s="71" t="s">
        <v>3072</v>
      </c>
    </row>
    <row r="448" spans="1:4">
      <c r="A448" s="71">
        <v>447</v>
      </c>
      <c r="B448" s="71" t="s">
        <v>3063</v>
      </c>
      <c r="C448" s="71" t="s">
        <v>3073</v>
      </c>
      <c r="D448" s="71" t="s">
        <v>3074</v>
      </c>
    </row>
    <row r="449" spans="1:4">
      <c r="A449" s="71">
        <v>448</v>
      </c>
      <c r="B449" s="71" t="s">
        <v>3063</v>
      </c>
      <c r="C449" s="71" t="s">
        <v>3075</v>
      </c>
      <c r="D449" s="71" t="s">
        <v>3076</v>
      </c>
    </row>
    <row r="450" spans="1:4">
      <c r="A450" s="71">
        <v>449</v>
      </c>
      <c r="B450" s="71" t="s">
        <v>3063</v>
      </c>
      <c r="C450" s="71" t="s">
        <v>3077</v>
      </c>
      <c r="D450" s="71" t="s">
        <v>3078</v>
      </c>
    </row>
    <row r="451" spans="1:4">
      <c r="A451" s="71">
        <v>450</v>
      </c>
      <c r="B451" s="71" t="s">
        <v>3063</v>
      </c>
      <c r="C451" s="71" t="s">
        <v>3079</v>
      </c>
      <c r="D451" s="71" t="s">
        <v>3080</v>
      </c>
    </row>
    <row r="452" spans="1:4">
      <c r="A452" s="71">
        <v>451</v>
      </c>
      <c r="B452" s="71" t="s">
        <v>3063</v>
      </c>
      <c r="C452" s="71" t="s">
        <v>3081</v>
      </c>
      <c r="D452" s="71" t="s">
        <v>3082</v>
      </c>
    </row>
    <row r="453" spans="1:4">
      <c r="A453" s="71">
        <v>452</v>
      </c>
      <c r="B453" s="71" t="s">
        <v>3063</v>
      </c>
      <c r="C453" s="71" t="s">
        <v>3083</v>
      </c>
      <c r="D453" s="71" t="s">
        <v>3084</v>
      </c>
    </row>
    <row r="454" spans="1:4">
      <c r="A454" s="71">
        <v>453</v>
      </c>
      <c r="B454" s="71" t="s">
        <v>3063</v>
      </c>
      <c r="C454" s="71" t="s">
        <v>3085</v>
      </c>
      <c r="D454" s="71" t="s">
        <v>3086</v>
      </c>
    </row>
    <row r="455" spans="1:4">
      <c r="A455" s="71">
        <v>454</v>
      </c>
      <c r="B455" s="71" t="s">
        <v>3063</v>
      </c>
      <c r="C455" s="71" t="s">
        <v>3087</v>
      </c>
      <c r="D455" s="71" t="s">
        <v>3088</v>
      </c>
    </row>
    <row r="456" spans="1:4">
      <c r="A456" s="71">
        <v>455</v>
      </c>
      <c r="B456" s="71" t="s">
        <v>3063</v>
      </c>
      <c r="C456" s="71" t="s">
        <v>3089</v>
      </c>
      <c r="D456" s="71" t="s">
        <v>3090</v>
      </c>
    </row>
    <row r="457" spans="1:4">
      <c r="A457" s="71">
        <v>456</v>
      </c>
      <c r="B457" s="71" t="s">
        <v>3063</v>
      </c>
      <c r="C457" s="71" t="s">
        <v>3063</v>
      </c>
      <c r="D457" s="71" t="s">
        <v>3064</v>
      </c>
    </row>
    <row r="458" spans="1:4">
      <c r="A458" s="71">
        <v>457</v>
      </c>
      <c r="B458" s="71" t="s">
        <v>3595</v>
      </c>
      <c r="C458" s="71" t="s">
        <v>3595</v>
      </c>
      <c r="D458" s="71" t="s">
        <v>2360</v>
      </c>
    </row>
    <row r="459" spans="1:4">
      <c r="A459" s="71">
        <v>458</v>
      </c>
      <c r="B459" s="71" t="s">
        <v>3596</v>
      </c>
      <c r="C459" s="71" t="s">
        <v>3596</v>
      </c>
      <c r="D459" s="71" t="s">
        <v>2361</v>
      </c>
    </row>
    <row r="460" spans="1:4">
      <c r="A460" s="71">
        <v>459</v>
      </c>
      <c r="B460" s="71" t="s">
        <v>3597</v>
      </c>
      <c r="C460" s="71" t="s">
        <v>3597</v>
      </c>
      <c r="D460" s="71" t="s">
        <v>2362</v>
      </c>
    </row>
    <row r="461" spans="1:4">
      <c r="A461" s="71">
        <v>460</v>
      </c>
      <c r="B461" s="71" t="s">
        <v>3598</v>
      </c>
      <c r="C461" s="71" t="s">
        <v>3598</v>
      </c>
      <c r="D461" s="71" t="s">
        <v>2767</v>
      </c>
    </row>
    <row r="462" spans="1:4">
      <c r="A462" s="71">
        <v>461</v>
      </c>
      <c r="B462" s="71" t="s">
        <v>3599</v>
      </c>
      <c r="C462" s="71" t="s">
        <v>3599</v>
      </c>
      <c r="D462" s="71" t="s">
        <v>2363</v>
      </c>
    </row>
    <row r="463" spans="1:4">
      <c r="A463" s="71">
        <v>462</v>
      </c>
      <c r="B463" s="71" t="s">
        <v>3600</v>
      </c>
      <c r="C463" s="71" t="s">
        <v>3600</v>
      </c>
      <c r="D463" s="71" t="s">
        <v>2364</v>
      </c>
    </row>
    <row r="464" spans="1:4">
      <c r="A464" s="71">
        <v>463</v>
      </c>
      <c r="B464" s="71" t="s">
        <v>3601</v>
      </c>
      <c r="C464" s="71" t="s">
        <v>3601</v>
      </c>
      <c r="D464" s="71" t="s">
        <v>2365</v>
      </c>
    </row>
    <row r="465" spans="1:4">
      <c r="A465" s="71">
        <v>464</v>
      </c>
      <c r="B465" s="71" t="s">
        <v>3602</v>
      </c>
      <c r="C465" s="71" t="s">
        <v>3602</v>
      </c>
      <c r="D465" s="71" t="s">
        <v>3025</v>
      </c>
    </row>
  </sheetData>
  <dataConsolidate/>
  <phoneticPr fontId="10" type="noConversion"/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SH_REESTR_MO_FILTER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316"/>
  </cols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modfrmReestrM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RowHeight="14.25"/>
  <cols>
    <col min="1" max="1" width="9.140625" style="635" hidden="1" customWidth="1"/>
    <col min="2" max="2" width="9.140625" style="633" hidden="1" customWidth="1"/>
    <col min="3" max="3" width="3.7109375" style="169" customWidth="1"/>
    <col min="4" max="4" width="6.28515625" style="633" customWidth="1"/>
    <col min="5" max="5" width="46.42578125" style="633" customWidth="1"/>
    <col min="6" max="6" width="3.7109375" style="633" customWidth="1"/>
    <col min="7" max="7" width="5.7109375" style="633" customWidth="1"/>
    <col min="8" max="8" width="41.42578125" style="633" bestFit="1" customWidth="1"/>
    <col min="9" max="9" width="3.7109375" style="633" customWidth="1"/>
    <col min="10" max="10" width="5.7109375" style="633" customWidth="1"/>
    <col min="11" max="11" width="32.5703125" style="633" customWidth="1"/>
    <col min="12" max="12" width="14.85546875" style="633" customWidth="1"/>
    <col min="13" max="13" width="13.140625" style="309" hidden="1" customWidth="1"/>
    <col min="14" max="16" width="9.140625" style="309" hidden="1" customWidth="1"/>
    <col min="17" max="17" width="25.7109375" style="310" hidden="1" customWidth="1"/>
    <col min="18" max="18" width="14.42578125" style="309" hidden="1" customWidth="1"/>
    <col min="19" max="22" width="9.140625" style="311"/>
    <col min="23" max="16384" width="9.140625" style="633"/>
  </cols>
  <sheetData>
    <row r="1" spans="1:256" s="484" customFormat="1" ht="16.5" hidden="1" customHeight="1">
      <c r="C1" s="729"/>
      <c r="H1" s="729"/>
      <c r="I1" s="729"/>
      <c r="J1" s="729"/>
      <c r="K1" s="729" t="s">
        <v>148</v>
      </c>
      <c r="L1" s="302" t="s">
        <v>139</v>
      </c>
      <c r="M1" s="303" t="s">
        <v>147</v>
      </c>
      <c r="N1" s="303"/>
      <c r="O1" s="303"/>
      <c r="P1" s="303"/>
      <c r="Q1" s="304"/>
      <c r="R1" s="303"/>
      <c r="S1" s="303"/>
      <c r="T1" s="303"/>
      <c r="U1" s="303"/>
      <c r="V1" s="303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302"/>
      <c r="EB1" s="302"/>
      <c r="EC1" s="302"/>
      <c r="ED1" s="302"/>
      <c r="EE1" s="302"/>
      <c r="EF1" s="302"/>
      <c r="EG1" s="302"/>
      <c r="EH1" s="302"/>
      <c r="EI1" s="302"/>
      <c r="EJ1" s="302"/>
      <c r="EK1" s="302"/>
      <c r="EL1" s="302"/>
      <c r="EM1" s="302"/>
      <c r="EN1" s="302"/>
      <c r="EO1" s="302"/>
      <c r="EP1" s="302"/>
      <c r="EQ1" s="302"/>
      <c r="ER1" s="302"/>
      <c r="ES1" s="302"/>
      <c r="ET1" s="302"/>
      <c r="EU1" s="302"/>
      <c r="EV1" s="302"/>
      <c r="EW1" s="302"/>
      <c r="EX1" s="302"/>
      <c r="EY1" s="302"/>
      <c r="EZ1" s="302"/>
      <c r="FA1" s="302"/>
      <c r="FB1" s="302"/>
      <c r="FC1" s="302"/>
      <c r="FD1" s="302"/>
      <c r="FE1" s="302"/>
      <c r="FF1" s="302"/>
      <c r="FG1" s="302"/>
      <c r="FH1" s="302"/>
      <c r="FI1" s="302"/>
      <c r="FJ1" s="302"/>
      <c r="FK1" s="302"/>
      <c r="FL1" s="302"/>
      <c r="FM1" s="302"/>
      <c r="FN1" s="302"/>
      <c r="FO1" s="302"/>
      <c r="FP1" s="302"/>
      <c r="FQ1" s="302"/>
      <c r="FR1" s="302"/>
      <c r="FS1" s="302"/>
      <c r="FT1" s="302"/>
      <c r="FU1" s="302"/>
      <c r="FV1" s="302"/>
      <c r="FW1" s="302"/>
      <c r="FX1" s="302"/>
      <c r="FY1" s="302"/>
      <c r="FZ1" s="302"/>
      <c r="GA1" s="302"/>
      <c r="GB1" s="302"/>
      <c r="GC1" s="302"/>
      <c r="GD1" s="302"/>
      <c r="GE1" s="302"/>
      <c r="GF1" s="302"/>
      <c r="GG1" s="302"/>
      <c r="GH1" s="302"/>
      <c r="GI1" s="302"/>
      <c r="GJ1" s="302"/>
      <c r="GK1" s="302"/>
      <c r="GL1" s="302"/>
      <c r="GM1" s="302"/>
      <c r="GN1" s="302"/>
      <c r="GO1" s="302"/>
      <c r="GP1" s="302"/>
      <c r="GQ1" s="302"/>
      <c r="GR1" s="302"/>
      <c r="GS1" s="302"/>
      <c r="GT1" s="302"/>
      <c r="GU1" s="302"/>
      <c r="GV1" s="302"/>
      <c r="GW1" s="302"/>
      <c r="GX1" s="302"/>
      <c r="GY1" s="302"/>
      <c r="GZ1" s="302"/>
      <c r="HA1" s="302"/>
      <c r="HB1" s="302"/>
      <c r="HC1" s="302"/>
      <c r="HD1" s="302"/>
      <c r="HE1" s="302"/>
      <c r="HF1" s="302"/>
      <c r="HG1" s="302"/>
      <c r="HH1" s="302"/>
      <c r="HI1" s="302"/>
      <c r="HJ1" s="302"/>
      <c r="HK1" s="302"/>
      <c r="HL1" s="302"/>
      <c r="HM1" s="302"/>
      <c r="HN1" s="302"/>
      <c r="HO1" s="302"/>
      <c r="HP1" s="302"/>
      <c r="HQ1" s="302"/>
      <c r="HR1" s="302"/>
      <c r="HS1" s="302"/>
      <c r="HT1" s="302"/>
      <c r="HU1" s="302"/>
      <c r="HV1" s="302"/>
      <c r="HW1" s="302"/>
      <c r="HX1" s="302"/>
      <c r="HY1" s="302"/>
      <c r="HZ1" s="302"/>
      <c r="IA1" s="302"/>
      <c r="IB1" s="302"/>
      <c r="IC1" s="302"/>
      <c r="ID1" s="302"/>
      <c r="IE1" s="302"/>
      <c r="IF1" s="302"/>
      <c r="IG1" s="302"/>
      <c r="IH1" s="302"/>
      <c r="II1" s="302"/>
      <c r="IJ1" s="302"/>
      <c r="IK1" s="302"/>
      <c r="IL1" s="302"/>
      <c r="IM1" s="302"/>
      <c r="IN1" s="302"/>
      <c r="IO1" s="302"/>
      <c r="IP1" s="302"/>
      <c r="IQ1" s="302"/>
      <c r="IR1" s="302"/>
      <c r="IS1" s="302"/>
      <c r="IT1" s="302"/>
      <c r="IU1" s="302"/>
      <c r="IV1" s="302"/>
    </row>
    <row r="2" spans="1:256" s="308" customFormat="1" ht="16.5" hidden="1" customHeight="1">
      <c r="A2" s="305"/>
      <c r="B2" s="305"/>
      <c r="C2" s="306"/>
      <c r="D2" s="305"/>
      <c r="E2" s="305"/>
      <c r="F2" s="305"/>
      <c r="G2" s="305"/>
      <c r="H2" s="305"/>
      <c r="I2" s="305"/>
      <c r="J2" s="305"/>
      <c r="K2" s="305"/>
      <c r="L2" s="305"/>
      <c r="M2" s="303"/>
      <c r="N2" s="303"/>
      <c r="O2" s="303"/>
      <c r="P2" s="303"/>
      <c r="Q2" s="304"/>
      <c r="R2" s="303"/>
      <c r="S2" s="307"/>
      <c r="T2" s="307"/>
      <c r="U2" s="307"/>
      <c r="V2" s="307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  <c r="EE2" s="306"/>
      <c r="EF2" s="306"/>
      <c r="EG2" s="306"/>
      <c r="EH2" s="306"/>
      <c r="EI2" s="306"/>
      <c r="EJ2" s="306"/>
      <c r="EK2" s="306"/>
      <c r="EL2" s="306"/>
      <c r="EM2" s="306"/>
      <c r="EN2" s="306"/>
      <c r="EO2" s="306"/>
      <c r="EP2" s="306"/>
      <c r="EQ2" s="306"/>
      <c r="ER2" s="306"/>
      <c r="ES2" s="306"/>
      <c r="ET2" s="306"/>
    </row>
    <row r="3" spans="1:256" s="170" customFormat="1" ht="3" customHeight="1">
      <c r="A3" s="635"/>
      <c r="B3" s="633"/>
      <c r="C3" s="54"/>
      <c r="D3" s="476"/>
      <c r="E3" s="476"/>
      <c r="F3" s="476"/>
      <c r="G3" s="476"/>
      <c r="H3" s="476"/>
      <c r="I3" s="476"/>
      <c r="J3" s="476"/>
      <c r="K3" s="476"/>
      <c r="L3" s="88"/>
      <c r="M3" s="309"/>
      <c r="N3" s="309"/>
      <c r="O3" s="309"/>
      <c r="P3" s="309"/>
      <c r="Q3" s="310"/>
      <c r="R3" s="309"/>
      <c r="S3" s="311"/>
      <c r="T3" s="311"/>
      <c r="U3" s="311"/>
      <c r="V3" s="311"/>
    </row>
    <row r="4" spans="1:256" s="170" customFormat="1" ht="22.5">
      <c r="A4" s="635"/>
      <c r="B4" s="633"/>
      <c r="C4" s="54"/>
      <c r="D4" s="783" t="s">
        <v>330</v>
      </c>
      <c r="E4" s="784"/>
      <c r="F4" s="784"/>
      <c r="G4" s="784"/>
      <c r="H4" s="785"/>
      <c r="I4" s="312"/>
      <c r="M4" s="309"/>
      <c r="N4" s="309"/>
      <c r="O4" s="309"/>
      <c r="P4" s="309"/>
      <c r="Q4" s="310"/>
      <c r="R4" s="309"/>
      <c r="S4" s="311"/>
      <c r="T4" s="311"/>
      <c r="U4" s="311"/>
      <c r="V4" s="311"/>
    </row>
    <row r="5" spans="1:256" s="170" customFormat="1" ht="3" hidden="1" customHeight="1">
      <c r="A5" s="635"/>
      <c r="B5" s="633"/>
      <c r="C5" s="54"/>
      <c r="D5" s="476"/>
      <c r="E5" s="476"/>
      <c r="F5" s="476"/>
      <c r="G5" s="476"/>
      <c r="H5" s="36"/>
      <c r="I5" s="36"/>
      <c r="J5" s="36"/>
      <c r="K5" s="36"/>
      <c r="L5" s="35"/>
      <c r="M5" s="309"/>
      <c r="N5" s="309"/>
      <c r="O5" s="309"/>
      <c r="P5" s="309"/>
      <c r="Q5" s="310"/>
      <c r="R5" s="309"/>
      <c r="S5" s="311"/>
      <c r="T5" s="311"/>
      <c r="U5" s="311"/>
      <c r="V5" s="311"/>
    </row>
    <row r="6" spans="1:256" s="170" customFormat="1" ht="20.100000000000001" hidden="1" customHeight="1">
      <c r="A6" s="182"/>
      <c r="B6" s="182"/>
      <c r="C6" s="54"/>
      <c r="D6" s="786"/>
      <c r="E6" s="786"/>
      <c r="F6" s="787" t="s">
        <v>18</v>
      </c>
      <c r="G6" s="787"/>
      <c r="H6" s="36"/>
      <c r="I6" s="36"/>
      <c r="J6" s="171"/>
      <c r="K6" s="172"/>
      <c r="L6" s="172"/>
      <c r="M6" s="309"/>
      <c r="N6" s="309"/>
      <c r="O6" s="309"/>
      <c r="P6" s="309"/>
      <c r="Q6" s="310"/>
      <c r="R6" s="309"/>
      <c r="S6" s="311"/>
      <c r="T6" s="311"/>
      <c r="U6" s="311"/>
      <c r="V6" s="311"/>
    </row>
    <row r="7" spans="1:256" ht="45.75" customHeight="1">
      <c r="E7" s="790"/>
      <c r="F7" s="790"/>
      <c r="G7" s="790"/>
      <c r="H7" s="790"/>
      <c r="I7" s="790"/>
      <c r="J7" s="790"/>
      <c r="K7" s="790"/>
      <c r="L7" s="790"/>
    </row>
    <row r="8" spans="1:256" s="170" customFormat="1">
      <c r="A8" s="635"/>
      <c r="B8" s="633"/>
      <c r="C8" s="54"/>
      <c r="D8" s="788" t="s">
        <v>331</v>
      </c>
      <c r="E8" s="788"/>
      <c r="F8" s="788" t="s">
        <v>137</v>
      </c>
      <c r="G8" s="788"/>
      <c r="H8" s="788"/>
      <c r="I8" s="789" t="s">
        <v>138</v>
      </c>
      <c r="J8" s="789"/>
      <c r="K8" s="789"/>
      <c r="L8" s="789"/>
      <c r="M8" s="309"/>
      <c r="N8" s="309"/>
      <c r="O8" s="309"/>
      <c r="P8" s="309"/>
      <c r="Q8" s="310"/>
      <c r="R8" s="309"/>
      <c r="S8" s="311"/>
      <c r="T8" s="311"/>
      <c r="U8" s="311"/>
      <c r="V8" s="311"/>
    </row>
    <row r="9" spans="1:256" s="170" customFormat="1" ht="20.25" customHeight="1">
      <c r="A9" s="635"/>
      <c r="B9" s="633"/>
      <c r="C9" s="54"/>
      <c r="D9" s="717" t="s">
        <v>25</v>
      </c>
      <c r="E9" s="717" t="s">
        <v>145</v>
      </c>
      <c r="F9" s="779" t="s">
        <v>25</v>
      </c>
      <c r="G9" s="780"/>
      <c r="H9" s="186" t="s">
        <v>145</v>
      </c>
      <c r="I9" s="781" t="s">
        <v>25</v>
      </c>
      <c r="J9" s="781"/>
      <c r="K9" s="186" t="s">
        <v>145</v>
      </c>
      <c r="L9" s="186" t="s">
        <v>139</v>
      </c>
      <c r="M9" s="640"/>
      <c r="N9" s="640"/>
      <c r="O9" s="640"/>
      <c r="P9" s="640"/>
      <c r="Q9" s="349"/>
      <c r="R9" s="640"/>
      <c r="S9" s="311"/>
      <c r="T9" s="311"/>
      <c r="U9" s="311"/>
      <c r="V9" s="311"/>
    </row>
    <row r="10" spans="1:256" ht="12" customHeight="1">
      <c r="C10" s="86"/>
      <c r="D10" s="718" t="s">
        <v>26</v>
      </c>
      <c r="E10" s="718" t="s">
        <v>0</v>
      </c>
      <c r="F10" s="782" t="s">
        <v>1</v>
      </c>
      <c r="G10" s="782"/>
      <c r="H10" s="718" t="s">
        <v>2</v>
      </c>
      <c r="I10" s="782" t="s">
        <v>12</v>
      </c>
      <c r="J10" s="782"/>
      <c r="K10" s="718" t="s">
        <v>13</v>
      </c>
      <c r="L10" s="718" t="s">
        <v>31</v>
      </c>
      <c r="M10" s="640"/>
      <c r="N10" s="640"/>
      <c r="O10" s="640"/>
      <c r="P10" s="640"/>
      <c r="Q10" s="349"/>
      <c r="R10" s="640"/>
      <c r="S10" s="313"/>
      <c r="T10" s="313"/>
      <c r="U10" s="313"/>
      <c r="V10" s="313"/>
    </row>
    <row r="11" spans="1:256" s="170" customFormat="1" hidden="1">
      <c r="A11" s="633"/>
      <c r="B11" s="633"/>
      <c r="C11" s="54"/>
      <c r="D11" s="209">
        <v>0</v>
      </c>
      <c r="E11" s="210"/>
      <c r="F11" s="205" t="s">
        <v>141</v>
      </c>
      <c r="G11" s="205"/>
      <c r="H11" s="211"/>
      <c r="I11" s="207" t="s">
        <v>141</v>
      </c>
      <c r="J11" s="205"/>
      <c r="K11" s="211"/>
      <c r="L11" s="212"/>
      <c r="M11" s="350" t="s">
        <v>238</v>
      </c>
      <c r="N11" s="640"/>
      <c r="O11" s="640"/>
      <c r="P11" s="640" t="s">
        <v>239</v>
      </c>
      <c r="Q11" s="349" t="s">
        <v>240</v>
      </c>
      <c r="R11" s="640" t="s">
        <v>241</v>
      </c>
      <c r="S11" s="311"/>
      <c r="T11" s="311"/>
      <c r="U11" s="311"/>
      <c r="V11" s="311"/>
    </row>
    <row r="12" spans="1:256" s="81" customFormat="1" ht="15.75" hidden="1" customHeight="1">
      <c r="A12" s="475"/>
      <c r="B12" s="637" t="s">
        <v>146</v>
      </c>
      <c r="C12" s="794"/>
      <c r="D12" s="788">
        <v>1</v>
      </c>
      <c r="E12" s="796" t="s">
        <v>3097</v>
      </c>
      <c r="F12" s="734" t="s">
        <v>141</v>
      </c>
      <c r="G12" s="720">
        <v>0</v>
      </c>
      <c r="H12" s="319"/>
      <c r="I12" s="187" t="s">
        <v>141</v>
      </c>
      <c r="J12" s="320" t="s">
        <v>242</v>
      </c>
      <c r="K12" s="213"/>
      <c r="L12" s="234"/>
      <c r="M12" s="309">
        <f>mergeValue(H12)</f>
        <v>0</v>
      </c>
      <c r="N12" s="484"/>
      <c r="O12" s="484"/>
      <c r="P12" s="309" t="str">
        <f t="array" ref="P12">IF(ISERROR(MATCH(MID(Q12,1,250),MID(note_ter,1,250),0)),"n","y")</f>
        <v>n</v>
      </c>
      <c r="Q12" s="484" t="s">
        <v>3097</v>
      </c>
      <c r="R12" s="309" t="str">
        <f>K12&amp;"("&amp;L12&amp;")"</f>
        <v>()</v>
      </c>
      <c r="S12" s="637"/>
      <c r="T12" s="637"/>
      <c r="U12" s="248"/>
      <c r="V12" s="637"/>
      <c r="W12" s="637"/>
      <c r="X12" s="637"/>
      <c r="Y12" s="134"/>
      <c r="Z12" s="134"/>
      <c r="AA12" s="614"/>
      <c r="AB12" s="614"/>
      <c r="AC12" s="614"/>
      <c r="AD12" s="614"/>
      <c r="AE12" s="614"/>
      <c r="AF12" s="614"/>
      <c r="AG12" s="614"/>
      <c r="AH12" s="614"/>
      <c r="AI12" s="614"/>
      <c r="AJ12" s="614"/>
      <c r="AK12" s="614"/>
      <c r="AL12" s="614"/>
      <c r="AM12" s="614"/>
      <c r="AN12" s="614"/>
      <c r="AO12" s="614"/>
      <c r="AP12" s="614"/>
      <c r="AQ12" s="614"/>
      <c r="AR12" s="614"/>
      <c r="AS12" s="614"/>
      <c r="AT12" s="614"/>
      <c r="AU12" s="614"/>
      <c r="AV12" s="614"/>
      <c r="AW12" s="614"/>
      <c r="AX12" s="614"/>
      <c r="AY12" s="614"/>
      <c r="AZ12" s="614"/>
      <c r="BA12" s="614"/>
      <c r="BB12" s="614"/>
      <c r="BC12" s="614"/>
      <c r="BD12" s="614"/>
      <c r="BE12" s="614"/>
      <c r="BF12" s="614"/>
      <c r="BG12" s="614"/>
      <c r="BH12" s="614"/>
      <c r="BI12" s="614"/>
      <c r="BJ12" s="614"/>
      <c r="BK12" s="614"/>
      <c r="BL12" s="614"/>
      <c r="BM12" s="614"/>
      <c r="BN12" s="614"/>
      <c r="BO12" s="614"/>
      <c r="BP12" s="614"/>
      <c r="BQ12" s="614"/>
      <c r="BR12" s="614"/>
      <c r="BS12" s="614"/>
      <c r="BT12" s="614"/>
      <c r="BU12" s="61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</row>
    <row r="13" spans="1:256" s="81" customFormat="1" ht="15" hidden="1" customHeight="1">
      <c r="A13" s="475"/>
      <c r="B13" s="637" t="s">
        <v>146</v>
      </c>
      <c r="C13" s="794"/>
      <c r="D13" s="788"/>
      <c r="E13" s="797"/>
      <c r="F13" s="799" t="s">
        <v>141</v>
      </c>
      <c r="G13" s="788">
        <v>1</v>
      </c>
      <c r="H13" s="791" t="s">
        <v>2786</v>
      </c>
      <c r="I13" s="187" t="s">
        <v>141</v>
      </c>
      <c r="J13" s="320" t="s">
        <v>242</v>
      </c>
      <c r="K13" s="213"/>
      <c r="L13" s="234"/>
      <c r="M13" s="309" t="str">
        <f>mergeValue(H13)</f>
        <v>Тайшетский муниципальный район</v>
      </c>
      <c r="N13" s="484"/>
      <c r="O13" s="484"/>
      <c r="P13" s="484"/>
      <c r="Q13" s="484"/>
      <c r="R13" s="309" t="str">
        <f>K13&amp;"("&amp;L13&amp;")"</f>
        <v>()</v>
      </c>
      <c r="S13" s="637"/>
      <c r="T13" s="637"/>
      <c r="U13" s="248"/>
      <c r="V13" s="637"/>
      <c r="W13" s="637"/>
      <c r="X13" s="637"/>
      <c r="Y13" s="134"/>
      <c r="Z13" s="134"/>
      <c r="AA13" s="614"/>
      <c r="AB13" s="614"/>
      <c r="AC13" s="614"/>
      <c r="AD13" s="614"/>
      <c r="AE13" s="614"/>
      <c r="AF13" s="614"/>
      <c r="AG13" s="614"/>
      <c r="AH13" s="614"/>
      <c r="AI13" s="614"/>
      <c r="AJ13" s="614"/>
      <c r="AK13" s="614"/>
      <c r="AL13" s="614"/>
      <c r="AM13" s="614"/>
      <c r="AN13" s="614"/>
      <c r="AO13" s="614"/>
      <c r="AP13" s="614"/>
      <c r="AQ13" s="614"/>
      <c r="AR13" s="614"/>
      <c r="AS13" s="614"/>
      <c r="AT13" s="614"/>
      <c r="AU13" s="614"/>
      <c r="AV13" s="614"/>
      <c r="AW13" s="614"/>
      <c r="AX13" s="614"/>
      <c r="AY13" s="614"/>
      <c r="AZ13" s="614"/>
      <c r="BA13" s="614"/>
      <c r="BB13" s="614"/>
      <c r="BC13" s="614"/>
      <c r="BD13" s="614"/>
      <c r="BE13" s="614"/>
      <c r="BF13" s="614"/>
      <c r="BG13" s="614"/>
      <c r="BH13" s="614"/>
      <c r="BI13" s="614"/>
      <c r="BJ13" s="614"/>
      <c r="BK13" s="614"/>
      <c r="BL13" s="614"/>
      <c r="BM13" s="614"/>
      <c r="BN13" s="614"/>
      <c r="BO13" s="614"/>
      <c r="BP13" s="614"/>
      <c r="BQ13" s="614"/>
      <c r="BR13" s="614"/>
      <c r="BS13" s="614"/>
      <c r="BT13" s="614"/>
      <c r="BU13" s="61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</row>
    <row r="14" spans="1:256" s="81" customFormat="1" ht="45" customHeight="1">
      <c r="A14" s="475"/>
      <c r="B14" s="637" t="s">
        <v>146</v>
      </c>
      <c r="C14" s="794"/>
      <c r="D14" s="788"/>
      <c r="E14" s="797"/>
      <c r="F14" s="800"/>
      <c r="G14" s="788"/>
      <c r="H14" s="792"/>
      <c r="I14" s="740" t="s">
        <v>141</v>
      </c>
      <c r="J14" s="720">
        <v>1</v>
      </c>
      <c r="K14" s="735" t="s">
        <v>2827</v>
      </c>
      <c r="L14" s="192" t="s">
        <v>2828</v>
      </c>
      <c r="M14" s="309" t="str">
        <f>mergeValue(H14)</f>
        <v>Тайшетский муниципальный район</v>
      </c>
      <c r="N14" s="484"/>
      <c r="O14" s="484"/>
      <c r="P14" s="484"/>
      <c r="Q14" s="484"/>
      <c r="R14" s="309" t="str">
        <f>K14&amp;" ("&amp;L14&amp;")"</f>
        <v>Тайшетское городское поселение (25636101)</v>
      </c>
      <c r="S14" s="637"/>
      <c r="T14" s="637"/>
      <c r="U14" s="248"/>
      <c r="V14" s="637"/>
      <c r="W14" s="637"/>
      <c r="X14" s="637"/>
      <c r="Y14" s="134"/>
      <c r="Z14" s="134"/>
      <c r="AA14" s="614"/>
      <c r="AB14" s="614"/>
      <c r="AC14" s="614"/>
      <c r="AD14" s="614"/>
      <c r="AE14" s="614"/>
      <c r="AF14" s="614"/>
      <c r="AG14" s="614"/>
      <c r="AH14" s="614"/>
      <c r="AI14" s="614"/>
      <c r="AJ14" s="614"/>
      <c r="AK14" s="614"/>
      <c r="AL14" s="614"/>
      <c r="AM14" s="614"/>
      <c r="AN14" s="614"/>
      <c r="AO14" s="614"/>
      <c r="AP14" s="614"/>
      <c r="AQ14" s="614"/>
      <c r="AR14" s="614"/>
      <c r="AS14" s="614"/>
      <c r="AT14" s="614"/>
      <c r="AU14" s="614"/>
      <c r="AV14" s="614"/>
      <c r="AW14" s="614"/>
      <c r="AX14" s="614"/>
      <c r="AY14" s="614"/>
      <c r="AZ14" s="614"/>
      <c r="BA14" s="614"/>
      <c r="BB14" s="614"/>
      <c r="BC14" s="614"/>
      <c r="BD14" s="614"/>
      <c r="BE14" s="614"/>
      <c r="BF14" s="614"/>
      <c r="BG14" s="614"/>
      <c r="BH14" s="614"/>
      <c r="BI14" s="614"/>
      <c r="BJ14" s="614"/>
      <c r="BK14" s="614"/>
      <c r="BL14" s="614"/>
      <c r="BM14" s="614"/>
      <c r="BN14" s="614"/>
      <c r="BO14" s="614"/>
      <c r="BP14" s="614"/>
      <c r="BQ14" s="614"/>
      <c r="BR14" s="614"/>
      <c r="BS14" s="614"/>
      <c r="BT14" s="614"/>
      <c r="BU14" s="61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</row>
    <row r="15" spans="1:256" s="81" customFormat="1" ht="0.95" customHeight="1">
      <c r="A15" s="475"/>
      <c r="B15" s="475"/>
      <c r="C15" s="794"/>
      <c r="D15" s="788"/>
      <c r="E15" s="797"/>
      <c r="F15" s="801"/>
      <c r="G15" s="788"/>
      <c r="H15" s="793"/>
      <c r="I15" s="197" t="s">
        <v>141</v>
      </c>
      <c r="J15" s="197"/>
      <c r="K15" s="213" t="s">
        <v>141</v>
      </c>
      <c r="L15" s="234"/>
      <c r="M15" s="484"/>
      <c r="N15" s="484"/>
      <c r="O15" s="484"/>
      <c r="P15" s="484"/>
      <c r="Q15" s="309"/>
      <c r="R15" s="484"/>
      <c r="S15" s="637"/>
      <c r="T15" s="637"/>
      <c r="U15" s="248"/>
      <c r="V15" s="637"/>
      <c r="W15" s="637"/>
      <c r="X15" s="637"/>
      <c r="Y15" s="134"/>
      <c r="Z15" s="134"/>
      <c r="AA15" s="614"/>
      <c r="AB15" s="614"/>
      <c r="AC15" s="614"/>
      <c r="AD15" s="614"/>
      <c r="AE15" s="614"/>
      <c r="AF15" s="614"/>
      <c r="AG15" s="614"/>
      <c r="AH15" s="614"/>
      <c r="AI15" s="614"/>
      <c r="AJ15" s="614"/>
      <c r="AK15" s="614"/>
      <c r="AL15" s="614"/>
      <c r="AM15" s="614"/>
      <c r="AN15" s="614"/>
      <c r="AO15" s="614"/>
      <c r="AP15" s="614"/>
      <c r="AQ15" s="614"/>
      <c r="AR15" s="614"/>
      <c r="AS15" s="614"/>
      <c r="AT15" s="614"/>
      <c r="AU15" s="614"/>
      <c r="AV15" s="614"/>
      <c r="AW15" s="614"/>
      <c r="AX15" s="614"/>
      <c r="AY15" s="614"/>
      <c r="AZ15" s="614"/>
      <c r="BA15" s="614"/>
      <c r="BB15" s="614"/>
      <c r="BC15" s="614"/>
      <c r="BD15" s="614"/>
      <c r="BE15" s="614"/>
      <c r="BF15" s="614"/>
      <c r="BG15" s="614"/>
      <c r="BH15" s="614"/>
      <c r="BI15" s="614"/>
      <c r="BJ15" s="614"/>
      <c r="BK15" s="614"/>
      <c r="BL15" s="614"/>
      <c r="BM15" s="614"/>
      <c r="BN15" s="614"/>
      <c r="BO15" s="614"/>
      <c r="BP15" s="614"/>
      <c r="BQ15" s="614"/>
      <c r="BR15" s="614"/>
      <c r="BS15" s="614"/>
      <c r="BT15" s="614"/>
      <c r="BU15" s="61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256" s="81" customFormat="1" ht="0.95" customHeight="1">
      <c r="A16" s="475"/>
      <c r="B16" s="475"/>
      <c r="C16" s="795"/>
      <c r="D16" s="788"/>
      <c r="E16" s="798"/>
      <c r="F16" s="187" t="s">
        <v>141</v>
      </c>
      <c r="G16" s="197" t="s">
        <v>141</v>
      </c>
      <c r="H16" s="213" t="s">
        <v>141</v>
      </c>
      <c r="I16" s="197" t="s">
        <v>141</v>
      </c>
      <c r="J16" s="197"/>
      <c r="K16" s="233"/>
      <c r="L16" s="234"/>
      <c r="M16" s="484"/>
      <c r="N16" s="484"/>
      <c r="O16" s="484"/>
      <c r="P16" s="484"/>
      <c r="Q16" s="309"/>
      <c r="R16" s="484"/>
      <c r="S16" s="637"/>
      <c r="T16" s="637"/>
      <c r="U16" s="248"/>
      <c r="V16" s="637"/>
      <c r="W16" s="637"/>
      <c r="X16" s="637"/>
      <c r="Y16" s="134"/>
      <c r="Z16" s="134"/>
      <c r="AA16" s="614"/>
      <c r="AB16" s="614"/>
      <c r="AC16" s="614"/>
      <c r="AD16" s="614"/>
      <c r="AE16" s="614"/>
      <c r="AF16" s="614"/>
      <c r="AG16" s="614"/>
      <c r="AH16" s="614"/>
      <c r="AI16" s="614"/>
      <c r="AJ16" s="614"/>
      <c r="AK16" s="614"/>
      <c r="AL16" s="614"/>
      <c r="AM16" s="614"/>
      <c r="AN16" s="614"/>
      <c r="AO16" s="614"/>
      <c r="AP16" s="614"/>
      <c r="AQ16" s="614"/>
      <c r="AR16" s="614"/>
      <c r="AS16" s="614"/>
      <c r="AT16" s="614"/>
      <c r="AU16" s="614"/>
      <c r="AV16" s="614"/>
      <c r="AW16" s="614"/>
      <c r="AX16" s="614"/>
      <c r="AY16" s="614"/>
      <c r="AZ16" s="614"/>
      <c r="BA16" s="614"/>
      <c r="BB16" s="614"/>
      <c r="BC16" s="614"/>
      <c r="BD16" s="614"/>
      <c r="BE16" s="614"/>
      <c r="BF16" s="614"/>
      <c r="BG16" s="614"/>
      <c r="BH16" s="614"/>
      <c r="BI16" s="614"/>
      <c r="BJ16" s="614"/>
      <c r="BK16" s="614"/>
      <c r="BL16" s="614"/>
      <c r="BM16" s="614"/>
      <c r="BN16" s="614"/>
      <c r="BO16" s="614"/>
      <c r="BP16" s="614"/>
      <c r="BQ16" s="614"/>
      <c r="BR16" s="614"/>
      <c r="BS16" s="614"/>
      <c r="BT16" s="614"/>
      <c r="BU16" s="61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22" s="170" customFormat="1" hidden="1">
      <c r="A17" s="633"/>
      <c r="B17" s="633" t="s">
        <v>159</v>
      </c>
      <c r="C17" s="54"/>
      <c r="D17" s="187"/>
      <c r="E17" s="613" t="s">
        <v>141</v>
      </c>
      <c r="F17" s="189" t="s">
        <v>141</v>
      </c>
      <c r="G17" s="189"/>
      <c r="H17" s="189"/>
      <c r="I17" s="189" t="s">
        <v>141</v>
      </c>
      <c r="J17" s="189"/>
      <c r="K17" s="189"/>
      <c r="L17" s="190"/>
      <c r="M17" s="350"/>
      <c r="N17" s="640"/>
      <c r="O17" s="640"/>
      <c r="P17" s="640"/>
      <c r="Q17" s="349" t="s">
        <v>332</v>
      </c>
      <c r="R17" s="640"/>
      <c r="S17" s="311"/>
      <c r="T17" s="311"/>
      <c r="U17" s="311"/>
      <c r="V17" s="311"/>
    </row>
    <row r="18" spans="1:22" s="170" customFormat="1" ht="21" customHeight="1">
      <c r="A18" s="635"/>
      <c r="B18" s="633"/>
      <c r="C18" s="169"/>
      <c r="D18" s="314"/>
      <c r="E18" s="314"/>
      <c r="F18" s="314"/>
      <c r="G18" s="314"/>
      <c r="H18" s="314"/>
      <c r="I18" s="314"/>
      <c r="J18" s="314"/>
      <c r="K18" s="314"/>
      <c r="L18" s="314"/>
      <c r="M18" s="640"/>
      <c r="N18" s="640"/>
      <c r="O18" s="640"/>
      <c r="P18" s="640"/>
      <c r="Q18" s="349"/>
      <c r="R18" s="640"/>
      <c r="S18" s="311"/>
      <c r="T18" s="311"/>
      <c r="U18" s="311"/>
      <c r="V18" s="311"/>
    </row>
    <row r="19" spans="1:22" s="170" customFormat="1">
      <c r="A19" s="635"/>
      <c r="B19" s="633"/>
      <c r="C19" s="169"/>
      <c r="D19" s="633"/>
      <c r="E19" s="633"/>
      <c r="F19" s="633"/>
      <c r="G19" s="633"/>
      <c r="H19" s="633"/>
      <c r="I19" s="633"/>
      <c r="J19" s="633"/>
      <c r="K19" s="633"/>
      <c r="L19" s="633"/>
      <c r="M19" s="309"/>
      <c r="N19" s="309"/>
      <c r="O19" s="309"/>
      <c r="P19" s="309"/>
      <c r="Q19" s="310"/>
      <c r="R19" s="309"/>
      <c r="S19" s="311"/>
      <c r="T19" s="311"/>
      <c r="U19" s="311"/>
      <c r="V19" s="311"/>
    </row>
    <row r="20" spans="1:22" s="170" customFormat="1" ht="0.75" customHeight="1">
      <c r="A20" s="635"/>
      <c r="B20" s="633"/>
      <c r="C20" s="169"/>
      <c r="D20" s="633"/>
      <c r="E20" s="633"/>
      <c r="F20" s="633"/>
      <c r="G20" s="633"/>
      <c r="H20" s="633"/>
      <c r="I20" s="633"/>
      <c r="J20" s="633"/>
      <c r="K20" s="633"/>
      <c r="L20" s="633"/>
      <c r="M20" s="309"/>
      <c r="N20" s="309"/>
      <c r="O20" s="309"/>
      <c r="P20" s="309"/>
      <c r="Q20" s="310"/>
      <c r="R20" s="309"/>
      <c r="S20" s="311"/>
      <c r="T20" s="311"/>
      <c r="U20" s="311"/>
      <c r="V20" s="311"/>
    </row>
    <row r="21" spans="1:22" s="174" customFormat="1" ht="10.5">
      <c r="A21" s="173"/>
      <c r="C21" s="175"/>
      <c r="D21" s="183"/>
      <c r="E21" s="183"/>
      <c r="M21" s="309"/>
      <c r="N21" s="309"/>
      <c r="O21" s="309"/>
      <c r="P21" s="309"/>
      <c r="Q21" s="310"/>
      <c r="R21" s="309"/>
      <c r="S21" s="311"/>
      <c r="T21" s="311"/>
      <c r="U21" s="311"/>
      <c r="V21" s="311"/>
    </row>
    <row r="22" spans="1:22" s="174" customFormat="1" ht="10.5">
      <c r="A22" s="173"/>
      <c r="C22" s="175"/>
      <c r="D22" s="183"/>
      <c r="E22" s="183"/>
      <c r="M22" s="309"/>
      <c r="N22" s="309"/>
      <c r="O22" s="309"/>
      <c r="P22" s="309"/>
      <c r="Q22" s="310"/>
      <c r="R22" s="309"/>
      <c r="S22" s="311"/>
      <c r="T22" s="311"/>
      <c r="U22" s="311"/>
      <c r="V22" s="311"/>
    </row>
  </sheetData>
  <sheetProtection algorithmName="SHA-512" hashValue="1G8KbAfxMUnrLhmHhfc76rbYriT339VwGv59rSWkMS3ioeEnNtumrA7d0P2Y7FF2YjcyTLIScWDjXDmBrDdvjg==" saltValue="0sYDHKxXwdoqs18bFiJTvg==" spinCount="100000" sheet="1" objects="1" scenarios="1" formatColumns="0" formatRows="0"/>
  <mergeCells count="17">
    <mergeCell ref="H13:H15"/>
    <mergeCell ref="C12:C16"/>
    <mergeCell ref="D12:D16"/>
    <mergeCell ref="E12:E16"/>
    <mergeCell ref="F13:F15"/>
    <mergeCell ref="G13:G15"/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E7:L7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 xr:uid="{00000000-0002-0000-0500-000000000000}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modfrmCheckUpdates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3097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REESTR_CHS">
    <tabColor rgb="FFFFCC99"/>
  </sheetPr>
  <dimension ref="A1"/>
  <sheetViews>
    <sheetView showGridLines="0" zoomScaleNormal="100" workbookViewId="0"/>
  </sheetViews>
  <sheetFormatPr defaultRowHeight="11.25"/>
  <cols>
    <col min="1" max="16384" width="9.140625" style="127"/>
  </cols>
  <sheetData/>
  <sheetProtection formatColumns="0" formatRow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REESTR_LINK">
    <tabColor rgb="FFFFCC99"/>
  </sheetPr>
  <dimension ref="A1:C3"/>
  <sheetViews>
    <sheetView showGridLines="0" zoomScaleNormal="100" workbookViewId="0"/>
  </sheetViews>
  <sheetFormatPr defaultRowHeight="11.25"/>
  <cols>
    <col min="1" max="1" width="9.140625" style="162"/>
    <col min="2" max="2" width="66.7109375" style="162" bestFit="1" customWidth="1"/>
    <col min="3" max="16384" width="9.140625" style="162"/>
  </cols>
  <sheetData>
    <row r="1" spans="1:3">
      <c r="A1" s="162" t="s">
        <v>130</v>
      </c>
      <c r="B1" s="162" t="s">
        <v>131</v>
      </c>
      <c r="C1" s="162" t="s">
        <v>132</v>
      </c>
    </row>
    <row r="2" spans="1:3">
      <c r="A2" s="162">
        <v>4189678</v>
      </c>
      <c r="B2" s="162" t="s">
        <v>787</v>
      </c>
      <c r="C2" s="162" t="s">
        <v>193</v>
      </c>
    </row>
    <row r="3" spans="1:3">
      <c r="A3" s="162">
        <v>4190415</v>
      </c>
      <c r="B3" s="162" t="s">
        <v>788</v>
      </c>
      <c r="C3" s="162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07"/>
  <dimension ref="A1:AL39"/>
  <sheetViews>
    <sheetView showGridLines="0" topLeftCell="C3" zoomScaleNormal="100" workbookViewId="0">
      <pane ySplit="19" topLeftCell="A22" activePane="bottomLeft" state="frozen"/>
      <selection activeCell="C3" sqref="C3"/>
      <selection pane="bottomLeft" activeCell="E28" sqref="E28:E30"/>
    </sheetView>
  </sheetViews>
  <sheetFormatPr defaultRowHeight="15"/>
  <cols>
    <col min="1" max="1" width="6.42578125" style="219" hidden="1" customWidth="1"/>
    <col min="2" max="2" width="2" style="219" hidden="1" customWidth="1"/>
    <col min="3" max="3" width="3.7109375" style="219" customWidth="1"/>
    <col min="4" max="4" width="4.28515625" style="219" customWidth="1"/>
    <col min="5" max="5" width="45" style="219" customWidth="1"/>
    <col min="6" max="6" width="6.42578125" style="219" bestFit="1" customWidth="1"/>
    <col min="7" max="7" width="4.42578125" style="219" customWidth="1"/>
    <col min="8" max="8" width="5.5703125" style="219" customWidth="1"/>
    <col min="9" max="9" width="52.85546875" style="219" customWidth="1"/>
    <col min="10" max="10" width="7" style="219" bestFit="1" customWidth="1"/>
    <col min="11" max="11" width="3.7109375" style="219" bestFit="1" customWidth="1"/>
    <col min="12" max="12" width="6.28515625" style="219" bestFit="1" customWidth="1"/>
    <col min="13" max="13" width="61" style="219" customWidth="1"/>
    <col min="14" max="15" width="9.140625" style="220"/>
    <col min="16" max="16" width="9.140625" style="249"/>
    <col min="17" max="38" width="9.140625" style="220"/>
    <col min="39" max="16384" width="9.140625" style="219"/>
  </cols>
  <sheetData>
    <row r="1" spans="1:38" hidden="1"/>
    <row r="2" spans="1:38" hidden="1"/>
    <row r="3" spans="1:38" ht="10.5" customHeight="1"/>
    <row r="4" spans="1:38" ht="27" customHeight="1">
      <c r="A4" s="221"/>
      <c r="B4" s="221"/>
      <c r="D4" s="824" t="str">
        <f>Титульный!E5</f>
        <v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теплоснабжения*</v>
      </c>
      <c r="E4" s="825"/>
      <c r="F4" s="825"/>
      <c r="G4" s="825"/>
      <c r="H4" s="825"/>
      <c r="I4" s="826"/>
      <c r="J4" s="220"/>
      <c r="K4" s="220"/>
      <c r="L4" s="220"/>
      <c r="M4" s="220"/>
    </row>
    <row r="5" spans="1:38" s="223" customFormat="1" ht="15.75">
      <c r="A5" s="221"/>
      <c r="B5" s="221"/>
      <c r="C5" s="221"/>
      <c r="D5" s="827" t="str">
        <f>IF(org=0,"Не определено",org)</f>
        <v>АО "Байкалэнерго"</v>
      </c>
      <c r="E5" s="828"/>
      <c r="F5" s="828"/>
      <c r="G5" s="828"/>
      <c r="H5" s="828"/>
      <c r="I5" s="829"/>
      <c r="J5" s="222"/>
      <c r="K5" s="222"/>
      <c r="L5" s="222"/>
      <c r="M5" s="222"/>
      <c r="N5" s="222"/>
      <c r="O5" s="222"/>
      <c r="P5" s="250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</row>
    <row r="6" spans="1:38" s="224" customFormat="1" ht="3" customHeight="1">
      <c r="A6" s="831"/>
      <c r="B6" s="831"/>
      <c r="C6" s="831"/>
      <c r="D6" s="831"/>
      <c r="E6" s="831"/>
      <c r="F6" s="831"/>
      <c r="G6" s="69"/>
      <c r="H6" s="69"/>
      <c r="I6" s="69"/>
      <c r="J6" s="69"/>
      <c r="K6" s="69"/>
      <c r="N6" s="225"/>
      <c r="O6" s="225"/>
      <c r="P6" s="251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</row>
    <row r="7" spans="1:38" ht="3.75" customHeight="1">
      <c r="A7" s="831"/>
      <c r="B7" s="831"/>
      <c r="C7" s="831"/>
      <c r="D7" s="831"/>
      <c r="E7" s="831"/>
      <c r="F7" s="831"/>
    </row>
    <row r="8" spans="1:38" ht="0.2" customHeight="1">
      <c r="B8" s="819"/>
      <c r="C8" s="819"/>
      <c r="D8" s="819"/>
      <c r="E8" s="830"/>
      <c r="F8" s="830"/>
    </row>
    <row r="9" spans="1:38" ht="0.2" customHeight="1">
      <c r="B9" s="819"/>
      <c r="C9" s="819"/>
      <c r="D9" s="819"/>
      <c r="E9" s="830"/>
      <c r="F9" s="830"/>
    </row>
    <row r="10" spans="1:38" ht="0.2" customHeight="1">
      <c r="B10" s="819"/>
      <c r="C10" s="819"/>
      <c r="D10" s="819"/>
      <c r="E10" s="830"/>
      <c r="F10" s="830"/>
    </row>
    <row r="11" spans="1:38" ht="6" hidden="1" customHeight="1">
      <c r="B11" s="819"/>
      <c r="C11" s="819"/>
      <c r="D11" s="819"/>
      <c r="E11" s="830"/>
      <c r="F11" s="830"/>
    </row>
    <row r="12" spans="1:38" ht="20.25" hidden="1" customHeight="1">
      <c r="A12" s="177"/>
      <c r="B12" s="819"/>
      <c r="C12" s="819"/>
      <c r="D12" s="819"/>
      <c r="E12" s="719"/>
      <c r="F12" s="177"/>
      <c r="G12" s="719"/>
      <c r="H12" s="719"/>
      <c r="I12" s="177"/>
      <c r="J12" s="177"/>
      <c r="K12" s="719"/>
    </row>
    <row r="13" spans="1:38" ht="51" customHeight="1">
      <c r="B13" s="819"/>
      <c r="C13" s="819"/>
      <c r="D13" s="819"/>
      <c r="E13" s="719"/>
      <c r="F13" s="721"/>
      <c r="G13" s="177"/>
      <c r="H13" s="177"/>
      <c r="I13" s="177"/>
      <c r="J13" s="177"/>
      <c r="K13" s="719"/>
    </row>
    <row r="14" spans="1:38" s="386" customFormat="1" ht="132.75" hidden="1" customHeight="1">
      <c r="B14" s="832"/>
      <c r="C14" s="832"/>
      <c r="D14" s="832"/>
      <c r="E14" s="387"/>
      <c r="F14" s="388"/>
      <c r="G14" s="388"/>
      <c r="H14" s="388"/>
      <c r="I14" s="388"/>
      <c r="J14" s="388"/>
      <c r="K14" s="389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</row>
    <row r="15" spans="1:38" ht="3" customHeight="1"/>
    <row r="16" spans="1:38" ht="0.2" customHeight="1"/>
    <row r="17" spans="1:38" s="223" customFormat="1" ht="0.2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4"/>
      <c r="N17" s="222"/>
      <c r="O17" s="222"/>
      <c r="P17" s="250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</row>
    <row r="18" spans="1:38" ht="23.25" customHeight="1">
      <c r="A18" s="822"/>
      <c r="B18" s="177"/>
      <c r="C18" s="177"/>
      <c r="D18" s="823" t="s">
        <v>113</v>
      </c>
      <c r="E18" s="823"/>
      <c r="F18" s="814" t="s">
        <v>194</v>
      </c>
      <c r="G18" s="814"/>
      <c r="H18" s="814"/>
      <c r="I18" s="814"/>
      <c r="J18" s="814" t="s">
        <v>319</v>
      </c>
      <c r="K18" s="814"/>
      <c r="L18" s="814"/>
      <c r="M18" s="814"/>
    </row>
    <row r="19" spans="1:38" ht="23.25" customHeight="1">
      <c r="A19" s="822"/>
      <c r="B19" s="178"/>
      <c r="C19" s="179"/>
      <c r="D19" s="723" t="s">
        <v>25</v>
      </c>
      <c r="E19" s="723" t="s">
        <v>145</v>
      </c>
      <c r="F19" s="723" t="s">
        <v>140</v>
      </c>
      <c r="G19" s="817" t="s">
        <v>25</v>
      </c>
      <c r="H19" s="818"/>
      <c r="I19" s="723" t="s">
        <v>145</v>
      </c>
      <c r="J19" s="723" t="s">
        <v>140</v>
      </c>
      <c r="K19" s="817" t="s">
        <v>25</v>
      </c>
      <c r="L19" s="818"/>
      <c r="M19" s="723" t="s">
        <v>145</v>
      </c>
    </row>
    <row r="20" spans="1:38" s="181" customFormat="1" ht="14.25" customHeight="1">
      <c r="A20" s="89"/>
      <c r="B20" s="89"/>
      <c r="C20" s="89"/>
      <c r="D20" s="195" t="s">
        <v>26</v>
      </c>
      <c r="E20" s="195" t="s">
        <v>0</v>
      </c>
      <c r="F20" s="195" t="s">
        <v>1</v>
      </c>
      <c r="G20" s="815" t="s">
        <v>2</v>
      </c>
      <c r="H20" s="816"/>
      <c r="I20" s="195" t="s">
        <v>12</v>
      </c>
      <c r="J20" s="195" t="s">
        <v>13</v>
      </c>
      <c r="K20" s="815" t="s">
        <v>31</v>
      </c>
      <c r="L20" s="816"/>
      <c r="M20" s="195" t="s">
        <v>32</v>
      </c>
      <c r="N20" s="194"/>
      <c r="O20" s="220"/>
      <c r="P20" s="252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hidden="1">
      <c r="A21" s="227"/>
      <c r="B21" s="180"/>
      <c r="C21" s="180"/>
      <c r="D21" s="204"/>
      <c r="E21" s="205"/>
      <c r="F21" s="206"/>
      <c r="G21" s="205"/>
      <c r="H21" s="205"/>
      <c r="I21" s="206"/>
      <c r="J21" s="206"/>
      <c r="K21" s="207"/>
      <c r="L21" s="205"/>
      <c r="M21" s="208"/>
    </row>
    <row r="22" spans="1:38" ht="45" customHeight="1">
      <c r="A22" s="71"/>
      <c r="B22" s="71"/>
      <c r="C22" s="54"/>
      <c r="D22" s="804" t="s">
        <v>26</v>
      </c>
      <c r="E22" s="805" t="s">
        <v>767</v>
      </c>
      <c r="F22" s="802" t="s">
        <v>19</v>
      </c>
      <c r="G22" s="820"/>
      <c r="H22" s="788">
        <v>1</v>
      </c>
      <c r="I22" s="812"/>
      <c r="J22" s="802" t="s">
        <v>19</v>
      </c>
      <c r="K22" s="201" t="s">
        <v>141</v>
      </c>
      <c r="L22" s="722" t="s">
        <v>26</v>
      </c>
      <c r="M22" s="217" t="s">
        <v>141</v>
      </c>
      <c r="X22" s="220">
        <v>4190064</v>
      </c>
      <c r="Y22" s="220" t="s">
        <v>142</v>
      </c>
      <c r="Z22" s="220">
        <v>1705000</v>
      </c>
    </row>
    <row r="23" spans="1:38" ht="15" hidden="1" customHeight="1">
      <c r="A23" s="71"/>
      <c r="B23" s="71"/>
      <c r="C23" s="86"/>
      <c r="D23" s="804"/>
      <c r="E23" s="806"/>
      <c r="F23" s="803"/>
      <c r="G23" s="821"/>
      <c r="H23" s="788"/>
      <c r="I23" s="813"/>
      <c r="J23" s="803"/>
      <c r="K23" s="187" t="s">
        <v>141</v>
      </c>
      <c r="L23" s="197"/>
      <c r="M23" s="216" t="s">
        <v>141</v>
      </c>
    </row>
    <row r="24" spans="1:38" ht="15" hidden="1" customHeight="1">
      <c r="A24" s="71"/>
      <c r="B24" s="71"/>
      <c r="C24" s="86"/>
      <c r="D24" s="804"/>
      <c r="E24" s="807"/>
      <c r="F24" s="803"/>
      <c r="G24" s="187"/>
      <c r="H24" s="197"/>
      <c r="I24" s="613" t="s">
        <v>141</v>
      </c>
      <c r="J24" s="197"/>
      <c r="K24" s="197" t="s">
        <v>141</v>
      </c>
      <c r="L24" s="197"/>
      <c r="M24" s="198"/>
    </row>
    <row r="25" spans="1:38" s="181" customFormat="1" ht="45" customHeight="1">
      <c r="A25" s="71"/>
      <c r="B25" s="71"/>
      <c r="C25" s="744"/>
      <c r="D25" s="804" t="s">
        <v>0</v>
      </c>
      <c r="E25" s="805" t="s">
        <v>770</v>
      </c>
      <c r="F25" s="808" t="s">
        <v>19</v>
      </c>
      <c r="G25" s="810"/>
      <c r="H25" s="811">
        <v>1</v>
      </c>
      <c r="I25" s="812"/>
      <c r="J25" s="802" t="s">
        <v>19</v>
      </c>
      <c r="K25" s="201" t="s">
        <v>141</v>
      </c>
      <c r="L25" s="722" t="s">
        <v>26</v>
      </c>
      <c r="M25" s="217"/>
      <c r="N25" s="220"/>
      <c r="O25" s="220"/>
      <c r="P25" s="220"/>
      <c r="Q25" s="220"/>
      <c r="R25" s="220"/>
      <c r="S25" s="220"/>
      <c r="T25" s="220"/>
      <c r="U25" s="249"/>
      <c r="V25" s="220"/>
      <c r="W25" s="220"/>
      <c r="X25" s="194">
        <v>4190067</v>
      </c>
      <c r="Y25" s="194" t="s">
        <v>142</v>
      </c>
      <c r="Z25" s="194">
        <v>1705000</v>
      </c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81" customFormat="1" ht="15" hidden="1" customHeight="1">
      <c r="A26" s="71"/>
      <c r="B26" s="71"/>
      <c r="C26" s="86"/>
      <c r="D26" s="804"/>
      <c r="E26" s="806"/>
      <c r="F26" s="809"/>
      <c r="G26" s="810"/>
      <c r="H26" s="811"/>
      <c r="I26" s="813"/>
      <c r="J26" s="803"/>
      <c r="K26" s="187" t="s">
        <v>141</v>
      </c>
      <c r="L26" s="197"/>
      <c r="M26" s="216" t="s">
        <v>141</v>
      </c>
      <c r="N26" s="220"/>
      <c r="O26" s="220"/>
      <c r="P26" s="220"/>
      <c r="Q26" s="220"/>
      <c r="R26" s="220"/>
      <c r="S26" s="220"/>
      <c r="T26" s="220"/>
      <c r="U26" s="249"/>
      <c r="V26" s="220"/>
      <c r="W26" s="220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81" customFormat="1" ht="15" hidden="1" customHeight="1">
      <c r="A27" s="71"/>
      <c r="B27" s="71"/>
      <c r="C27" s="86"/>
      <c r="D27" s="804"/>
      <c r="E27" s="807"/>
      <c r="F27" s="803"/>
      <c r="G27" s="549"/>
      <c r="H27" s="197" t="s">
        <v>141</v>
      </c>
      <c r="I27" s="613" t="s">
        <v>141</v>
      </c>
      <c r="J27" s="197"/>
      <c r="K27" s="197" t="s">
        <v>141</v>
      </c>
      <c r="L27" s="197"/>
      <c r="M27" s="198"/>
      <c r="N27" s="220"/>
      <c r="O27" s="220"/>
      <c r="P27" s="220"/>
      <c r="Q27" s="220"/>
      <c r="R27" s="220"/>
      <c r="S27" s="220"/>
      <c r="T27" s="220"/>
      <c r="U27" s="249"/>
      <c r="V27" s="220"/>
      <c r="W27" s="220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81" customFormat="1" ht="45" customHeight="1">
      <c r="A28" s="71"/>
      <c r="B28" s="71"/>
      <c r="C28" s="744"/>
      <c r="D28" s="804" t="s">
        <v>1</v>
      </c>
      <c r="E28" s="805" t="s">
        <v>771</v>
      </c>
      <c r="F28" s="808" t="s">
        <v>19</v>
      </c>
      <c r="G28" s="810"/>
      <c r="H28" s="811">
        <v>1</v>
      </c>
      <c r="I28" s="812"/>
      <c r="J28" s="802" t="s">
        <v>19</v>
      </c>
      <c r="K28" s="201" t="s">
        <v>141</v>
      </c>
      <c r="L28" s="722" t="s">
        <v>26</v>
      </c>
      <c r="M28" s="217"/>
      <c r="N28" s="220"/>
      <c r="O28" s="220"/>
      <c r="P28" s="220"/>
      <c r="Q28" s="220"/>
      <c r="R28" s="220"/>
      <c r="S28" s="220"/>
      <c r="T28" s="220"/>
      <c r="U28" s="249"/>
      <c r="V28" s="220"/>
      <c r="W28" s="220"/>
      <c r="X28" s="194">
        <v>4190068</v>
      </c>
      <c r="Y28" s="194" t="s">
        <v>142</v>
      </c>
      <c r="Z28" s="194">
        <v>1705000</v>
      </c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81" customFormat="1" ht="15" hidden="1" customHeight="1">
      <c r="A29" s="71"/>
      <c r="B29" s="71"/>
      <c r="C29" s="86"/>
      <c r="D29" s="804"/>
      <c r="E29" s="806"/>
      <c r="F29" s="809"/>
      <c r="G29" s="810"/>
      <c r="H29" s="811"/>
      <c r="I29" s="813"/>
      <c r="J29" s="803"/>
      <c r="K29" s="187" t="s">
        <v>141</v>
      </c>
      <c r="L29" s="197"/>
      <c r="M29" s="216" t="s">
        <v>141</v>
      </c>
      <c r="N29" s="220"/>
      <c r="O29" s="220"/>
      <c r="P29" s="220"/>
      <c r="Q29" s="220"/>
      <c r="R29" s="220"/>
      <c r="S29" s="220"/>
      <c r="T29" s="220"/>
      <c r="U29" s="249"/>
      <c r="V29" s="220"/>
      <c r="W29" s="220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</row>
    <row r="30" spans="1:38" s="181" customFormat="1" ht="15" hidden="1" customHeight="1">
      <c r="A30" s="71"/>
      <c r="B30" s="71"/>
      <c r="C30" s="86"/>
      <c r="D30" s="804"/>
      <c r="E30" s="807"/>
      <c r="F30" s="803"/>
      <c r="G30" s="549"/>
      <c r="H30" s="197" t="s">
        <v>141</v>
      </c>
      <c r="I30" s="613" t="s">
        <v>141</v>
      </c>
      <c r="J30" s="197"/>
      <c r="K30" s="197" t="s">
        <v>141</v>
      </c>
      <c r="L30" s="197"/>
      <c r="M30" s="198"/>
      <c r="N30" s="220"/>
      <c r="O30" s="220"/>
      <c r="P30" s="220"/>
      <c r="Q30" s="220"/>
      <c r="R30" s="220"/>
      <c r="S30" s="220"/>
      <c r="T30" s="220"/>
      <c r="U30" s="249"/>
      <c r="V30" s="220"/>
      <c r="W30" s="220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</row>
    <row r="31" spans="1:38" ht="15" hidden="1" customHeight="1">
      <c r="A31" s="228"/>
      <c r="B31" s="199"/>
      <c r="C31" s="787"/>
      <c r="D31" s="187"/>
      <c r="E31" s="612" t="s">
        <v>141</v>
      </c>
      <c r="F31" s="197"/>
      <c r="G31" s="197"/>
      <c r="H31" s="197"/>
      <c r="I31" s="197"/>
      <c r="J31" s="197"/>
      <c r="K31" s="197" t="s">
        <v>141</v>
      </c>
      <c r="L31" s="197"/>
      <c r="M31" s="198"/>
    </row>
    <row r="32" spans="1:38" ht="15" customHeight="1">
      <c r="C32" s="787"/>
      <c r="D32" s="232"/>
      <c r="E32" s="232"/>
      <c r="F32" s="232"/>
      <c r="G32" s="232"/>
      <c r="H32" s="232"/>
      <c r="I32" s="232"/>
      <c r="J32" s="232"/>
      <c r="K32" s="232" t="s">
        <v>141</v>
      </c>
      <c r="L32" s="232"/>
      <c r="M32" s="232"/>
    </row>
    <row r="33" spans="12:12" ht="37.5" customHeight="1"/>
    <row r="39" spans="12:12">
      <c r="L39" s="746"/>
    </row>
  </sheetData>
  <sheetProtection algorithmName="SHA-512" hashValue="41dinQoDjxCOCx2VWBuswKv/7ndtCr+MyFeKrKl5+31tUAiPhysYhhIaCXg4uwfhasCsrE1hmiC1mi7yl0Tusw==" saltValue="Rm4c/eogZv0Vi3WXzyRMuQ==" spinCount="100000" sheet="1" objects="1" scenarios="1" formatColumns="0" formatRows="0"/>
  <dataConsolidate/>
  <mergeCells count="44"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  <mergeCell ref="C31:C32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D25:D27"/>
    <mergeCell ref="E25:E27"/>
    <mergeCell ref="F25:F27"/>
    <mergeCell ref="G25:G26"/>
    <mergeCell ref="H25:H26"/>
    <mergeCell ref="I25:I26"/>
    <mergeCell ref="J22:J23"/>
    <mergeCell ref="J18:M18"/>
    <mergeCell ref="G20:H20"/>
    <mergeCell ref="K20:L20"/>
    <mergeCell ref="K19:L19"/>
    <mergeCell ref="G19:H19"/>
    <mergeCell ref="J25:J26"/>
    <mergeCell ref="D28:D30"/>
    <mergeCell ref="E28:E30"/>
    <mergeCell ref="F28:F30"/>
    <mergeCell ref="G28:G29"/>
    <mergeCell ref="H28:H29"/>
    <mergeCell ref="I28:I29"/>
    <mergeCell ref="J28:J29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 xr:uid="{00000000-0002-0000-0600-000000000000}">
      <formula1>900</formula1>
    </dataValidation>
    <dataValidation type="textLength" operator="lessThan" allowBlank="1" showInputMessage="1" showErrorMessage="1" error="Допускается ввод не более 900 символов!" sqref="M22 M25 M28" xr:uid="{00000000-0002-0000-0600-000001000000}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 I25 I28" xr:uid="{00000000-0002-0000-0600-000002000000}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02">
    <tabColor theme="0" tint="-0.249977111117893"/>
  </sheetPr>
  <dimension ref="A1:U44"/>
  <sheetViews>
    <sheetView showGridLines="0" topLeftCell="C4" zoomScaleNormal="100" workbookViewId="0"/>
  </sheetViews>
  <sheetFormatPr defaultColWidth="10.5703125" defaultRowHeight="15"/>
  <cols>
    <col min="1" max="1" width="9.140625" style="47" hidden="1" customWidth="1"/>
    <col min="2" max="2" width="9.140625" style="33" hidden="1" customWidth="1"/>
    <col min="3" max="3" width="3.7109375" style="52" customWidth="1"/>
    <col min="4" max="4" width="9.7109375" style="33" customWidth="1"/>
    <col min="5" max="5" width="37.7109375" style="33" customWidth="1"/>
    <col min="6" max="6" width="66.85546875" style="33" customWidth="1"/>
    <col min="7" max="7" width="116" style="33" customWidth="1"/>
    <col min="8" max="8" width="93.42578125" style="191" customWidth="1"/>
    <col min="9" max="17" width="10.5703125" style="33"/>
    <col min="18" max="18" width="10.5703125" style="247"/>
    <col min="19" max="16384" width="10.5703125" style="33"/>
  </cols>
  <sheetData>
    <row r="1" spans="1:21" s="191" customFormat="1" ht="15" hidden="1" customHeight="1">
      <c r="C1" s="235"/>
      <c r="G1" s="191">
        <v>4</v>
      </c>
      <c r="R1" s="248"/>
    </row>
    <row r="2" spans="1:21" s="191" customFormat="1" ht="15" hidden="1" customHeight="1">
      <c r="C2" s="235"/>
      <c r="R2" s="248"/>
    </row>
    <row r="3" spans="1:21" s="191" customFormat="1" ht="15" hidden="1" customHeight="1">
      <c r="C3" s="235"/>
      <c r="R3" s="248"/>
    </row>
    <row r="4" spans="1:21" ht="11.25" customHeight="1">
      <c r="C4" s="86"/>
      <c r="D4" s="87"/>
      <c r="E4" s="87"/>
      <c r="F4" s="87"/>
      <c r="G4" s="87"/>
    </row>
    <row r="5" spans="1:21" ht="22.5" customHeight="1">
      <c r="C5" s="86"/>
      <c r="D5" s="834" t="s">
        <v>244</v>
      </c>
      <c r="E5" s="834"/>
      <c r="F5" s="834"/>
      <c r="G5" s="834"/>
      <c r="H5" s="237"/>
    </row>
    <row r="6" spans="1:21" s="394" customFormat="1" ht="0.95" customHeight="1">
      <c r="A6" s="395"/>
      <c r="C6" s="710"/>
      <c r="D6" s="835"/>
      <c r="E6" s="835"/>
      <c r="F6" s="835"/>
      <c r="G6" s="835"/>
      <c r="H6" s="528"/>
    </row>
    <row r="7" spans="1:21" s="716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36" t="s">
        <v>236</v>
      </c>
      <c r="E8" s="837"/>
      <c r="F8" s="837"/>
      <c r="G8" s="838"/>
      <c r="U8" s="259"/>
    </row>
    <row r="9" spans="1:21" s="633" customFormat="1" ht="11.25" customHeight="1">
      <c r="A9" s="635"/>
      <c r="C9" s="52"/>
      <c r="D9" s="839" t="s">
        <v>225</v>
      </c>
      <c r="E9" s="839"/>
      <c r="F9" s="839"/>
      <c r="G9" s="840" t="s">
        <v>226</v>
      </c>
      <c r="H9" s="637"/>
      <c r="R9" s="247"/>
    </row>
    <row r="10" spans="1:21" s="633" customFormat="1" ht="11.25" customHeight="1">
      <c r="A10" s="635" t="s">
        <v>459</v>
      </c>
      <c r="C10" s="52"/>
      <c r="D10" s="733" t="s">
        <v>25</v>
      </c>
      <c r="E10" s="330"/>
      <c r="F10" s="331" t="s">
        <v>215</v>
      </c>
      <c r="G10" s="841"/>
      <c r="H10" s="637"/>
      <c r="R10" s="247"/>
    </row>
    <row r="11" spans="1:21" s="633" customFormat="1" ht="12" customHeight="1">
      <c r="A11" s="635"/>
      <c r="C11" s="52"/>
      <c r="D11" s="348" t="s">
        <v>26</v>
      </c>
      <c r="E11" s="332">
        <v>2</v>
      </c>
      <c r="F11" s="333">
        <v>3</v>
      </c>
      <c r="G11" s="334">
        <v>4</v>
      </c>
      <c r="H11" s="637"/>
      <c r="R11" s="247"/>
    </row>
    <row r="12" spans="1:21" s="633" customFormat="1">
      <c r="A12" s="635"/>
      <c r="C12" s="52"/>
      <c r="D12" s="730">
        <v>1</v>
      </c>
      <c r="E12" s="336" t="s">
        <v>245</v>
      </c>
      <c r="F12" s="354" t="str">
        <f>IF(form_up_date="","",form_up_date)</f>
        <v>12.04.2022</v>
      </c>
      <c r="G12" s="356" t="s">
        <v>246</v>
      </c>
      <c r="H12" s="637"/>
      <c r="R12" s="247"/>
    </row>
    <row r="13" spans="1:21" s="633" customFormat="1" ht="45">
      <c r="A13" s="635"/>
      <c r="C13" s="52"/>
      <c r="D13" s="730" t="s">
        <v>257</v>
      </c>
      <c r="E13" s="336" t="s">
        <v>247</v>
      </c>
      <c r="F13" s="354" t="s">
        <v>3101</v>
      </c>
      <c r="G13" s="337" t="s">
        <v>318</v>
      </c>
      <c r="H13" s="637"/>
      <c r="R13" s="247"/>
    </row>
    <row r="14" spans="1:21" s="633" customFormat="1" ht="22.5">
      <c r="A14" s="635"/>
      <c r="C14" s="52"/>
      <c r="D14" s="730" t="s">
        <v>258</v>
      </c>
      <c r="E14" s="336" t="s">
        <v>248</v>
      </c>
      <c r="F14" s="354" t="s">
        <v>767</v>
      </c>
      <c r="G14" s="356" t="s">
        <v>249</v>
      </c>
      <c r="H14" s="637"/>
      <c r="R14" s="247"/>
    </row>
    <row r="15" spans="1:21" s="633" customFormat="1" ht="22.5">
      <c r="A15" s="635"/>
      <c r="C15" s="52"/>
      <c r="D15" s="730" t="s">
        <v>259</v>
      </c>
      <c r="E15" s="336" t="s">
        <v>250</v>
      </c>
      <c r="F15" s="355" t="s">
        <v>251</v>
      </c>
      <c r="G15" s="337"/>
      <c r="H15" s="637"/>
      <c r="R15" s="247"/>
    </row>
    <row r="16" spans="1:21" s="633" customFormat="1">
      <c r="A16" s="635"/>
      <c r="C16" s="52"/>
      <c r="D16" s="335" t="str">
        <f>D15&amp;".1"</f>
        <v>4.1.1</v>
      </c>
      <c r="E16" s="338" t="s">
        <v>3</v>
      </c>
      <c r="F16" s="354" t="str">
        <f>IF(region_name="","",region_name)</f>
        <v>Иркутская область</v>
      </c>
      <c r="G16" s="356" t="s">
        <v>252</v>
      </c>
      <c r="H16" s="637"/>
      <c r="R16" s="247"/>
    </row>
    <row r="17" spans="1:21" s="633" customFormat="1" ht="22.5">
      <c r="A17" s="635"/>
      <c r="C17" s="52"/>
      <c r="D17" s="730" t="s">
        <v>260</v>
      </c>
      <c r="E17" s="339" t="s">
        <v>253</v>
      </c>
      <c r="F17" s="354" t="s">
        <v>2786</v>
      </c>
      <c r="G17" s="357" t="s">
        <v>254</v>
      </c>
      <c r="H17" s="637"/>
      <c r="R17" s="247"/>
    </row>
    <row r="18" spans="1:21" s="633" customFormat="1" ht="56.25">
      <c r="A18" s="635"/>
      <c r="C18" s="52"/>
      <c r="D18" s="730" t="s">
        <v>261</v>
      </c>
      <c r="E18" s="340" t="s">
        <v>255</v>
      </c>
      <c r="F18" s="354" t="s">
        <v>3102</v>
      </c>
      <c r="G18" s="347" t="s">
        <v>317</v>
      </c>
      <c r="H18" s="637"/>
      <c r="R18" s="247"/>
    </row>
    <row r="19" spans="1:21" s="716" customFormat="1">
      <c r="D19" s="352"/>
      <c r="E19" s="317"/>
      <c r="F19" s="317"/>
      <c r="G19" s="317"/>
      <c r="U19" s="254"/>
    </row>
    <row r="20" spans="1:21" s="71" customFormat="1">
      <c r="C20" s="134">
        <v>25</v>
      </c>
      <c r="D20" s="836" t="s">
        <v>236</v>
      </c>
      <c r="E20" s="837"/>
      <c r="F20" s="837"/>
      <c r="G20" s="838"/>
      <c r="U20" s="259"/>
    </row>
    <row r="21" spans="1:21" s="633" customFormat="1" ht="11.25" customHeight="1">
      <c r="A21" s="635"/>
      <c r="C21" s="52"/>
      <c r="D21" s="839" t="s">
        <v>225</v>
      </c>
      <c r="E21" s="839"/>
      <c r="F21" s="839"/>
      <c r="G21" s="840" t="s">
        <v>226</v>
      </c>
      <c r="H21" s="637"/>
      <c r="R21" s="247"/>
    </row>
    <row r="22" spans="1:21" s="633" customFormat="1" ht="11.25" customHeight="1">
      <c r="A22" s="635" t="s">
        <v>459</v>
      </c>
      <c r="C22" s="52"/>
      <c r="D22" s="733" t="s">
        <v>25</v>
      </c>
      <c r="E22" s="330"/>
      <c r="F22" s="331" t="s">
        <v>215</v>
      </c>
      <c r="G22" s="841"/>
      <c r="H22" s="637"/>
      <c r="R22" s="247"/>
    </row>
    <row r="23" spans="1:21" s="633" customFormat="1" ht="12" customHeight="1">
      <c r="A23" s="635"/>
      <c r="C23" s="52"/>
      <c r="D23" s="348" t="s">
        <v>26</v>
      </c>
      <c r="E23" s="332">
        <v>2</v>
      </c>
      <c r="F23" s="333">
        <v>3</v>
      </c>
      <c r="G23" s="334">
        <v>4</v>
      </c>
      <c r="H23" s="637"/>
      <c r="R23" s="247"/>
    </row>
    <row r="24" spans="1:21" s="633" customFormat="1">
      <c r="A24" s="635"/>
      <c r="C24" s="52"/>
      <c r="D24" s="730">
        <v>1</v>
      </c>
      <c r="E24" s="336" t="s">
        <v>245</v>
      </c>
      <c r="F24" s="354" t="str">
        <f>IF(form_up_date="","",form_up_date)</f>
        <v>12.04.2022</v>
      </c>
      <c r="G24" s="356" t="s">
        <v>246</v>
      </c>
      <c r="H24" s="637"/>
      <c r="R24" s="247"/>
    </row>
    <row r="25" spans="1:21" s="633" customFormat="1" ht="45">
      <c r="A25" s="635"/>
      <c r="C25" s="52"/>
      <c r="D25" s="730" t="s">
        <v>257</v>
      </c>
      <c r="E25" s="336" t="s">
        <v>247</v>
      </c>
      <c r="F25" s="354" t="s">
        <v>3101</v>
      </c>
      <c r="G25" s="337" t="s">
        <v>318</v>
      </c>
      <c r="H25" s="637"/>
      <c r="R25" s="247"/>
    </row>
    <row r="26" spans="1:21" s="633" customFormat="1" ht="22.5">
      <c r="A26" s="635"/>
      <c r="C26" s="52"/>
      <c r="D26" s="730" t="s">
        <v>258</v>
      </c>
      <c r="E26" s="336" t="s">
        <v>248</v>
      </c>
      <c r="F26" s="354" t="s">
        <v>770</v>
      </c>
      <c r="G26" s="356" t="s">
        <v>249</v>
      </c>
      <c r="H26" s="637"/>
      <c r="R26" s="247"/>
    </row>
    <row r="27" spans="1:21" s="633" customFormat="1" ht="22.5">
      <c r="A27" s="635"/>
      <c r="C27" s="52"/>
      <c r="D27" s="730" t="s">
        <v>259</v>
      </c>
      <c r="E27" s="336" t="s">
        <v>250</v>
      </c>
      <c r="F27" s="355" t="s">
        <v>251</v>
      </c>
      <c r="G27" s="337"/>
      <c r="H27" s="637"/>
      <c r="R27" s="247"/>
    </row>
    <row r="28" spans="1:21" s="633" customFormat="1">
      <c r="A28" s="635"/>
      <c r="C28" s="52"/>
      <c r="D28" s="335" t="str">
        <f>D27&amp;".1"</f>
        <v>4.1.1</v>
      </c>
      <c r="E28" s="338" t="s">
        <v>3</v>
      </c>
      <c r="F28" s="354" t="str">
        <f>IF(region_name="","",region_name)</f>
        <v>Иркутская область</v>
      </c>
      <c r="G28" s="356" t="s">
        <v>252</v>
      </c>
      <c r="H28" s="637"/>
      <c r="R28" s="247"/>
    </row>
    <row r="29" spans="1:21" s="633" customFormat="1" ht="22.5">
      <c r="A29" s="635"/>
      <c r="C29" s="52"/>
      <c r="D29" s="730" t="s">
        <v>260</v>
      </c>
      <c r="E29" s="339" t="s">
        <v>253</v>
      </c>
      <c r="F29" s="354" t="s">
        <v>2786</v>
      </c>
      <c r="G29" s="357" t="s">
        <v>254</v>
      </c>
      <c r="H29" s="637"/>
      <c r="R29" s="247"/>
    </row>
    <row r="30" spans="1:21" s="633" customFormat="1" ht="56.25">
      <c r="A30" s="635"/>
      <c r="C30" s="52"/>
      <c r="D30" s="730" t="s">
        <v>261</v>
      </c>
      <c r="E30" s="340" t="s">
        <v>255</v>
      </c>
      <c r="F30" s="354" t="s">
        <v>3102</v>
      </c>
      <c r="G30" s="347" t="s">
        <v>317</v>
      </c>
      <c r="H30" s="637"/>
      <c r="R30" s="247"/>
    </row>
    <row r="31" spans="1:21" s="716" customFormat="1">
      <c r="D31" s="352"/>
      <c r="E31" s="317"/>
      <c r="F31" s="317"/>
      <c r="G31" s="317"/>
      <c r="U31" s="254"/>
    </row>
    <row r="32" spans="1:21" s="71" customFormat="1">
      <c r="C32" s="134">
        <v>28</v>
      </c>
      <c r="D32" s="836" t="s">
        <v>236</v>
      </c>
      <c r="E32" s="837"/>
      <c r="F32" s="837"/>
      <c r="G32" s="838"/>
      <c r="U32" s="259"/>
    </row>
    <row r="33" spans="1:18" s="633" customFormat="1" ht="11.25" customHeight="1">
      <c r="A33" s="635"/>
      <c r="C33" s="52"/>
      <c r="D33" s="839" t="s">
        <v>225</v>
      </c>
      <c r="E33" s="839"/>
      <c r="F33" s="839"/>
      <c r="G33" s="840" t="s">
        <v>226</v>
      </c>
      <c r="H33" s="637"/>
      <c r="R33" s="247"/>
    </row>
    <row r="34" spans="1:18" s="633" customFormat="1" ht="11.25" customHeight="1">
      <c r="A34" s="635" t="s">
        <v>459</v>
      </c>
      <c r="C34" s="52"/>
      <c r="D34" s="733" t="s">
        <v>25</v>
      </c>
      <c r="E34" s="330"/>
      <c r="F34" s="331" t="s">
        <v>215</v>
      </c>
      <c r="G34" s="841"/>
      <c r="H34" s="637"/>
      <c r="R34" s="247"/>
    </row>
    <row r="35" spans="1:18" s="633" customFormat="1" ht="12" customHeight="1">
      <c r="A35" s="635"/>
      <c r="C35" s="52"/>
      <c r="D35" s="348" t="s">
        <v>26</v>
      </c>
      <c r="E35" s="332">
        <v>2</v>
      </c>
      <c r="F35" s="333">
        <v>3</v>
      </c>
      <c r="G35" s="334">
        <v>4</v>
      </c>
      <c r="H35" s="637"/>
      <c r="R35" s="247"/>
    </row>
    <row r="36" spans="1:18" s="633" customFormat="1">
      <c r="A36" s="635"/>
      <c r="C36" s="52"/>
      <c r="D36" s="730">
        <v>1</v>
      </c>
      <c r="E36" s="336" t="s">
        <v>245</v>
      </c>
      <c r="F36" s="354" t="str">
        <f>IF(form_up_date="","",form_up_date)</f>
        <v>12.04.2022</v>
      </c>
      <c r="G36" s="356" t="s">
        <v>246</v>
      </c>
      <c r="H36" s="637"/>
      <c r="R36" s="247"/>
    </row>
    <row r="37" spans="1:18" s="633" customFormat="1" ht="45">
      <c r="A37" s="635"/>
      <c r="C37" s="52"/>
      <c r="D37" s="730" t="s">
        <v>257</v>
      </c>
      <c r="E37" s="336" t="s">
        <v>247</v>
      </c>
      <c r="F37" s="354" t="s">
        <v>3101</v>
      </c>
      <c r="G37" s="337" t="s">
        <v>318</v>
      </c>
      <c r="H37" s="637"/>
      <c r="R37" s="247"/>
    </row>
    <row r="38" spans="1:18" s="633" customFormat="1" ht="22.5">
      <c r="A38" s="635"/>
      <c r="C38" s="52"/>
      <c r="D38" s="730" t="s">
        <v>258</v>
      </c>
      <c r="E38" s="336" t="s">
        <v>248</v>
      </c>
      <c r="F38" s="354" t="s">
        <v>771</v>
      </c>
      <c r="G38" s="356" t="s">
        <v>249</v>
      </c>
      <c r="H38" s="637"/>
      <c r="R38" s="247"/>
    </row>
    <row r="39" spans="1:18" s="633" customFormat="1" ht="22.5">
      <c r="A39" s="635"/>
      <c r="C39" s="52"/>
      <c r="D39" s="730" t="s">
        <v>259</v>
      </c>
      <c r="E39" s="336" t="s">
        <v>250</v>
      </c>
      <c r="F39" s="355" t="s">
        <v>251</v>
      </c>
      <c r="G39" s="337"/>
      <c r="H39" s="637"/>
      <c r="R39" s="247"/>
    </row>
    <row r="40" spans="1:18" s="633" customFormat="1">
      <c r="A40" s="635"/>
      <c r="C40" s="52"/>
      <c r="D40" s="335" t="str">
        <f>D39&amp;".1"</f>
        <v>4.1.1</v>
      </c>
      <c r="E40" s="338" t="s">
        <v>3</v>
      </c>
      <c r="F40" s="354" t="str">
        <f>IF(region_name="","",region_name)</f>
        <v>Иркутская область</v>
      </c>
      <c r="G40" s="356" t="s">
        <v>252</v>
      </c>
      <c r="H40" s="637"/>
      <c r="R40" s="247"/>
    </row>
    <row r="41" spans="1:18" s="633" customFormat="1" ht="22.5">
      <c r="A41" s="635"/>
      <c r="C41" s="52"/>
      <c r="D41" s="730" t="s">
        <v>260</v>
      </c>
      <c r="E41" s="339" t="s">
        <v>253</v>
      </c>
      <c r="F41" s="354" t="s">
        <v>2786</v>
      </c>
      <c r="G41" s="357" t="s">
        <v>254</v>
      </c>
      <c r="H41" s="637"/>
      <c r="R41" s="247"/>
    </row>
    <row r="42" spans="1:18" s="633" customFormat="1" ht="56.25">
      <c r="A42" s="635"/>
      <c r="C42" s="52"/>
      <c r="D42" s="730" t="s">
        <v>261</v>
      </c>
      <c r="E42" s="340" t="s">
        <v>255</v>
      </c>
      <c r="F42" s="354" t="s">
        <v>3102</v>
      </c>
      <c r="G42" s="347" t="s">
        <v>317</v>
      </c>
      <c r="H42" s="637"/>
      <c r="R42" s="247"/>
    </row>
    <row r="43" spans="1:18">
      <c r="D43" s="341"/>
      <c r="E43" s="342"/>
      <c r="F43" s="343"/>
      <c r="G43" s="344"/>
    </row>
    <row r="44" spans="1:18">
      <c r="D44" s="345"/>
      <c r="E44" s="833" t="s">
        <v>256</v>
      </c>
      <c r="F44" s="833"/>
      <c r="G44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12">
    <mergeCell ref="E44:F44"/>
    <mergeCell ref="D5:G5"/>
    <mergeCell ref="D6:G6"/>
    <mergeCell ref="D8:G8"/>
    <mergeCell ref="D9:F9"/>
    <mergeCell ref="G9:G10"/>
    <mergeCell ref="D20:G20"/>
    <mergeCell ref="D21:F21"/>
    <mergeCell ref="G21:G22"/>
    <mergeCell ref="D32:G32"/>
    <mergeCell ref="D33:F33"/>
    <mergeCell ref="G33:G3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43:G44" xr:uid="{00000000-0002-0000-0700-000000000000}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01">
    <pageSetUpPr fitToPage="1"/>
  </sheetPr>
  <dimension ref="A1:AE314"/>
  <sheetViews>
    <sheetView showGridLines="0" topLeftCell="C97" zoomScaleNormal="100" workbookViewId="0">
      <pane xSplit="4" topLeftCell="G1" activePane="topRight" state="frozen"/>
      <selection activeCell="C20" sqref="C20"/>
      <selection pane="topRight" activeCell="H98" sqref="H98"/>
    </sheetView>
  </sheetViews>
  <sheetFormatPr defaultRowHeight="10.5" customHeight="1"/>
  <cols>
    <col min="1" max="1" width="19.140625" style="15" hidden="1" customWidth="1"/>
    <col min="2" max="2" width="16.85546875" style="191" hidden="1" customWidth="1"/>
    <col min="3" max="3" width="3.7109375" style="87" customWidth="1"/>
    <col min="4" max="4" width="7.7109375" style="33" customWidth="1"/>
    <col min="5" max="5" width="54.5703125" style="33" customWidth="1"/>
    <col min="6" max="6" width="10.42578125" style="33" customWidth="1"/>
    <col min="7" max="7" width="40.7109375" style="33" customWidth="1"/>
    <col min="8" max="9" width="40.7109375" style="633" customWidth="1"/>
    <col min="10" max="10" width="93.42578125" style="33" customWidth="1"/>
    <col min="11" max="12" width="3.7109375" style="191" customWidth="1"/>
    <col min="13" max="13" width="3.7109375" style="484" customWidth="1"/>
    <col min="14" max="17" width="3.7109375" style="191" customWidth="1"/>
    <col min="18" max="18" width="10.5703125" style="484" customWidth="1"/>
    <col min="19" max="19" width="34.7109375" style="191" customWidth="1"/>
    <col min="20" max="20" width="9.42578125" style="191" customWidth="1"/>
    <col min="21" max="21" width="9.140625" style="455"/>
    <col min="22" max="26" width="9.140625" style="191"/>
    <col min="27" max="31" width="9.140625" style="47"/>
    <col min="32" max="16384" width="9.140625" style="33"/>
  </cols>
  <sheetData>
    <row r="1" spans="1:31" s="478" customFormat="1" ht="10.5" hidden="1" customHeight="1">
      <c r="A1" s="517"/>
      <c r="C1" s="237"/>
      <c r="G1" s="478">
        <v>4</v>
      </c>
      <c r="H1" s="637">
        <v>5</v>
      </c>
      <c r="I1" s="637">
        <v>6</v>
      </c>
      <c r="M1" s="484"/>
      <c r="R1" s="484"/>
    </row>
    <row r="2" spans="1:31" s="478" customFormat="1" ht="22.5" hidden="1">
      <c r="A2" s="479"/>
      <c r="C2" s="518"/>
      <c r="D2" s="516"/>
      <c r="E2" s="452"/>
      <c r="F2" s="515" t="s">
        <v>418</v>
      </c>
      <c r="G2" s="512"/>
      <c r="H2" s="512"/>
      <c r="I2" s="512"/>
      <c r="J2" s="519" t="s">
        <v>579</v>
      </c>
      <c r="K2" s="446"/>
      <c r="M2" s="484"/>
      <c r="R2" s="484"/>
      <c r="U2" s="455"/>
      <c r="AA2" s="47"/>
      <c r="AB2" s="47"/>
      <c r="AC2" s="47"/>
      <c r="AD2" s="47"/>
      <c r="AE2" s="47"/>
    </row>
    <row r="3" spans="1:31" s="474" customFormat="1" ht="10.5" hidden="1" customHeight="1">
      <c r="A3" s="479"/>
      <c r="B3" s="478"/>
      <c r="C3" s="476"/>
      <c r="H3" s="633"/>
      <c r="I3" s="633"/>
      <c r="K3" s="478"/>
      <c r="L3" s="478"/>
      <c r="M3" s="484"/>
      <c r="N3" s="478"/>
      <c r="O3" s="478"/>
      <c r="P3" s="478"/>
      <c r="Q3" s="478"/>
      <c r="R3" s="484"/>
      <c r="S3" s="478"/>
      <c r="T3" s="478"/>
      <c r="U3" s="455"/>
      <c r="V3" s="478"/>
      <c r="W3" s="478"/>
      <c r="X3" s="478"/>
      <c r="Y3" s="478"/>
      <c r="Z3" s="478"/>
      <c r="AA3" s="47"/>
      <c r="AB3" s="47"/>
      <c r="AC3" s="47"/>
      <c r="AD3" s="47"/>
      <c r="AE3" s="47"/>
    </row>
    <row r="4" spans="1:31" s="474" customFormat="1" ht="22.5" hidden="1">
      <c r="A4" s="572"/>
      <c r="B4" s="478"/>
      <c r="C4" s="345"/>
      <c r="D4" s="10"/>
      <c r="E4" s="452"/>
      <c r="F4" s="567" t="s">
        <v>618</v>
      </c>
      <c r="G4" s="651"/>
      <c r="H4" s="651"/>
      <c r="I4" s="651"/>
      <c r="J4" s="324" t="s">
        <v>621</v>
      </c>
      <c r="K4" s="446"/>
      <c r="L4" s="478"/>
      <c r="M4" s="484"/>
      <c r="N4" s="478"/>
      <c r="O4" s="478"/>
      <c r="P4" s="478"/>
      <c r="Q4" s="478"/>
      <c r="R4" s="484"/>
      <c r="S4" s="478"/>
      <c r="T4" s="478"/>
      <c r="U4" s="455"/>
      <c r="V4" s="478"/>
      <c r="W4" s="478"/>
      <c r="X4" s="478"/>
      <c r="Y4" s="478"/>
      <c r="Z4" s="478"/>
      <c r="AA4" s="47"/>
      <c r="AB4" s="47"/>
      <c r="AC4" s="47"/>
      <c r="AD4" s="47"/>
      <c r="AE4" s="47"/>
    </row>
    <row r="5" spans="1:31" s="474" customFormat="1" ht="10.5" hidden="1" customHeight="1">
      <c r="A5" s="479"/>
      <c r="B5" s="478"/>
      <c r="C5" s="476"/>
      <c r="H5" s="633"/>
      <c r="I5" s="633"/>
      <c r="K5" s="478"/>
      <c r="L5" s="478"/>
      <c r="M5" s="484"/>
      <c r="N5" s="478"/>
      <c r="O5" s="478"/>
      <c r="P5" s="478"/>
      <c r="Q5" s="478"/>
      <c r="R5" s="484"/>
      <c r="S5" s="478"/>
      <c r="T5" s="478"/>
      <c r="U5" s="455"/>
      <c r="V5" s="478"/>
      <c r="W5" s="478"/>
      <c r="X5" s="478"/>
      <c r="Y5" s="478"/>
      <c r="Z5" s="478"/>
      <c r="AA5" s="47"/>
      <c r="AB5" s="47"/>
      <c r="AC5" s="47"/>
      <c r="AD5" s="47"/>
      <c r="AE5" s="47"/>
    </row>
    <row r="6" spans="1:31" s="474" customFormat="1" ht="22.5" hidden="1">
      <c r="A6" s="843"/>
      <c r="B6" s="484" t="s">
        <v>684</v>
      </c>
      <c r="C6" s="345"/>
      <c r="D6" s="597">
        <f>A6</f>
        <v>0</v>
      </c>
      <c r="E6" s="644"/>
      <c r="F6" s="567" t="s">
        <v>416</v>
      </c>
      <c r="G6" s="639" t="s">
        <v>416</v>
      </c>
      <c r="H6" s="720" t="s">
        <v>416</v>
      </c>
      <c r="I6" s="720" t="s">
        <v>416</v>
      </c>
      <c r="J6" s="324" t="s">
        <v>563</v>
      </c>
      <c r="K6" s="446"/>
      <c r="L6" s="478"/>
      <c r="M6" s="484"/>
      <c r="N6" s="478"/>
      <c r="O6" s="478"/>
      <c r="P6" s="478"/>
      <c r="Q6" s="478"/>
      <c r="R6" s="484"/>
      <c r="S6" s="478"/>
      <c r="T6" s="478"/>
      <c r="U6" s="455"/>
      <c r="V6" s="478"/>
      <c r="W6" s="478"/>
      <c r="X6" s="478"/>
      <c r="Y6" s="478"/>
      <c r="Z6" s="478"/>
      <c r="AA6" s="47"/>
      <c r="AB6" s="47"/>
      <c r="AC6" s="47"/>
      <c r="AD6" s="47"/>
      <c r="AE6" s="47"/>
    </row>
    <row r="7" spans="1:31" s="637" customFormat="1" ht="11.25" hidden="1">
      <c r="A7" s="843"/>
      <c r="C7" s="406"/>
      <c r="D7" s="631"/>
      <c r="E7" s="630" t="s">
        <v>663</v>
      </c>
      <c r="F7" s="629"/>
      <c r="G7" s="629">
        <f>G8*G9+G10</f>
        <v>0</v>
      </c>
      <c r="H7" s="629">
        <f>H8*H9+H10</f>
        <v>0</v>
      </c>
      <c r="I7" s="629">
        <f>I8*I9+I10</f>
        <v>0</v>
      </c>
      <c r="J7" s="628"/>
      <c r="K7" s="484"/>
      <c r="M7" s="484"/>
      <c r="R7" s="484"/>
    </row>
    <row r="8" spans="1:31" s="474" customFormat="1" ht="22.5" hidden="1">
      <c r="A8" s="843"/>
      <c r="B8" s="478"/>
      <c r="C8" s="345"/>
      <c r="D8" s="597" t="str">
        <f>A6&amp;".1"</f>
        <v>.1</v>
      </c>
      <c r="E8" s="607" t="s">
        <v>556</v>
      </c>
      <c r="F8" s="713"/>
      <c r="G8" s="512"/>
      <c r="H8" s="512"/>
      <c r="I8" s="512"/>
      <c r="J8" s="324" t="s">
        <v>564</v>
      </c>
      <c r="K8" s="446"/>
      <c r="L8" s="478"/>
      <c r="M8" s="484"/>
      <c r="N8" s="478"/>
      <c r="O8" s="478"/>
      <c r="P8" s="478"/>
      <c r="Q8" s="478"/>
      <c r="R8" s="484"/>
      <c r="S8" s="478"/>
      <c r="T8" s="478"/>
      <c r="U8" s="455"/>
      <c r="V8" s="478"/>
      <c r="W8" s="478"/>
      <c r="X8" s="478"/>
      <c r="Y8" s="478"/>
      <c r="Z8" s="478"/>
      <c r="AA8" s="47"/>
      <c r="AB8" s="47"/>
      <c r="AC8" s="47"/>
      <c r="AD8" s="47"/>
      <c r="AE8" s="47"/>
    </row>
    <row r="9" spans="1:31" s="474" customFormat="1" ht="18.75" hidden="1">
      <c r="A9" s="843"/>
      <c r="B9" s="478"/>
      <c r="C9" s="345"/>
      <c r="D9" s="597" t="str">
        <f>A6&amp;".2"</f>
        <v>.2</v>
      </c>
      <c r="E9" s="607" t="s">
        <v>557</v>
      </c>
      <c r="F9" s="567" t="s">
        <v>418</v>
      </c>
      <c r="G9" s="512"/>
      <c r="H9" s="512"/>
      <c r="I9" s="512"/>
      <c r="J9" s="324"/>
      <c r="K9" s="446"/>
      <c r="L9" s="478"/>
      <c r="M9" s="484"/>
      <c r="N9" s="478"/>
      <c r="O9" s="478"/>
      <c r="P9" s="478"/>
      <c r="Q9" s="478"/>
      <c r="R9" s="484"/>
      <c r="S9" s="478"/>
      <c r="T9" s="478"/>
      <c r="U9" s="455"/>
      <c r="V9" s="478"/>
      <c r="W9" s="478"/>
      <c r="X9" s="478"/>
      <c r="Y9" s="478"/>
      <c r="Z9" s="478"/>
      <c r="AA9" s="47"/>
      <c r="AB9" s="47"/>
      <c r="AC9" s="47"/>
      <c r="AD9" s="47"/>
      <c r="AE9" s="47"/>
    </row>
    <row r="10" spans="1:31" s="474" customFormat="1" ht="18.75" hidden="1">
      <c r="A10" s="843"/>
      <c r="B10" s="478"/>
      <c r="C10" s="345"/>
      <c r="D10" s="597" t="str">
        <f>A6&amp;".3"</f>
        <v>.3</v>
      </c>
      <c r="E10" s="607" t="s">
        <v>558</v>
      </c>
      <c r="F10" s="567" t="s">
        <v>418</v>
      </c>
      <c r="G10" s="512"/>
      <c r="H10" s="512"/>
      <c r="I10" s="512"/>
      <c r="J10" s="324"/>
      <c r="K10" s="446"/>
      <c r="L10" s="478"/>
      <c r="M10" s="484"/>
      <c r="N10" s="478"/>
      <c r="O10" s="478"/>
      <c r="P10" s="478"/>
      <c r="Q10" s="478"/>
      <c r="R10" s="484"/>
      <c r="S10" s="478"/>
      <c r="T10" s="478"/>
      <c r="U10" s="455"/>
      <c r="V10" s="478"/>
      <c r="W10" s="478"/>
      <c r="X10" s="478"/>
      <c r="Y10" s="478"/>
      <c r="Z10" s="478"/>
      <c r="AA10" s="47"/>
      <c r="AB10" s="47"/>
      <c r="AC10" s="47"/>
      <c r="AD10" s="47"/>
      <c r="AE10" s="47"/>
    </row>
    <row r="11" spans="1:31" s="474" customFormat="1" ht="18.75" hidden="1">
      <c r="A11" s="843"/>
      <c r="B11" s="478"/>
      <c r="C11" s="345"/>
      <c r="D11" s="597" t="str">
        <f>A6&amp;".4"</f>
        <v>.4</v>
      </c>
      <c r="E11" s="607" t="s">
        <v>559</v>
      </c>
      <c r="F11" s="567" t="s">
        <v>416</v>
      </c>
      <c r="G11" s="632"/>
      <c r="H11" s="632"/>
      <c r="I11" s="632"/>
      <c r="J11" s="324"/>
      <c r="K11" s="446"/>
      <c r="L11" s="478"/>
      <c r="M11" s="484"/>
      <c r="N11" s="478"/>
      <c r="O11" s="478"/>
      <c r="P11" s="478"/>
      <c r="Q11" s="478"/>
      <c r="R11" s="484"/>
      <c r="S11" s="478"/>
      <c r="T11" s="478"/>
      <c r="U11" s="455"/>
      <c r="V11" s="478"/>
      <c r="W11" s="478"/>
      <c r="X11" s="478"/>
      <c r="Y11" s="478"/>
      <c r="Z11" s="478"/>
      <c r="AA11" s="47"/>
      <c r="AB11" s="47"/>
      <c r="AC11" s="47"/>
      <c r="AD11" s="47"/>
      <c r="AE11" s="47"/>
    </row>
    <row r="12" spans="1:31" s="633" customFormat="1" ht="10.5" hidden="1" customHeight="1">
      <c r="A12" s="638"/>
      <c r="B12" s="637"/>
      <c r="C12" s="476"/>
      <c r="K12" s="637"/>
      <c r="L12" s="637"/>
      <c r="M12" s="484"/>
      <c r="N12" s="637"/>
      <c r="O12" s="637"/>
      <c r="P12" s="637"/>
      <c r="Q12" s="637"/>
      <c r="R12" s="484"/>
      <c r="S12" s="637"/>
      <c r="T12" s="637"/>
      <c r="U12" s="455"/>
      <c r="V12" s="637"/>
      <c r="W12" s="637"/>
      <c r="X12" s="637"/>
      <c r="Y12" s="637"/>
      <c r="Z12" s="637"/>
      <c r="AA12" s="635"/>
      <c r="AB12" s="635"/>
      <c r="AC12" s="635"/>
      <c r="AD12" s="635"/>
      <c r="AE12" s="635"/>
    </row>
    <row r="13" spans="1:31" s="633" customFormat="1" ht="22.5" hidden="1">
      <c r="A13" s="638"/>
      <c r="B13" s="637"/>
      <c r="C13" s="345"/>
      <c r="D13" s="10"/>
      <c r="E13" s="452"/>
      <c r="F13" s="639" t="s">
        <v>664</v>
      </c>
      <c r="G13" s="651"/>
      <c r="H13" s="651"/>
      <c r="I13" s="651"/>
      <c r="J13" s="324" t="s">
        <v>682</v>
      </c>
      <c r="K13" s="446"/>
      <c r="L13" s="637"/>
      <c r="M13" s="484"/>
      <c r="N13" s="637"/>
      <c r="O13" s="637"/>
      <c r="P13" s="637"/>
      <c r="Q13" s="637"/>
      <c r="R13" s="484"/>
      <c r="S13" s="637"/>
      <c r="T13" s="637"/>
      <c r="U13" s="455"/>
      <c r="V13" s="637"/>
      <c r="W13" s="637"/>
      <c r="X13" s="637"/>
      <c r="Y13" s="637"/>
      <c r="Z13" s="637"/>
      <c r="AA13" s="635"/>
      <c r="AB13" s="635"/>
      <c r="AC13" s="635"/>
      <c r="AD13" s="635"/>
      <c r="AE13" s="635"/>
    </row>
    <row r="14" spans="1:31" s="633" customFormat="1" ht="10.5" hidden="1" customHeight="1">
      <c r="A14" s="638"/>
      <c r="B14" s="637"/>
      <c r="C14" s="476"/>
      <c r="K14" s="637"/>
      <c r="L14" s="637"/>
      <c r="M14" s="484"/>
      <c r="N14" s="637"/>
      <c r="O14" s="637"/>
      <c r="P14" s="637"/>
      <c r="Q14" s="637"/>
      <c r="R14" s="484"/>
      <c r="S14" s="637"/>
      <c r="T14" s="637"/>
      <c r="U14" s="455"/>
      <c r="V14" s="637"/>
      <c r="W14" s="637"/>
      <c r="X14" s="637"/>
      <c r="Y14" s="637"/>
      <c r="Z14" s="637"/>
      <c r="AA14" s="635"/>
      <c r="AB14" s="635"/>
      <c r="AC14" s="635"/>
      <c r="AD14" s="635"/>
      <c r="AE14" s="635"/>
    </row>
    <row r="15" spans="1:31" s="633" customFormat="1" ht="22.5" hidden="1">
      <c r="A15" s="638"/>
      <c r="B15" s="637"/>
      <c r="C15" s="345"/>
      <c r="D15" s="10"/>
      <c r="E15" s="452"/>
      <c r="F15" s="639" t="s">
        <v>664</v>
      </c>
      <c r="G15" s="651"/>
      <c r="H15" s="651"/>
      <c r="I15" s="651"/>
      <c r="J15" s="324" t="s">
        <v>681</v>
      </c>
      <c r="K15" s="446"/>
      <c r="L15" s="637"/>
      <c r="M15" s="484"/>
      <c r="N15" s="637"/>
      <c r="O15" s="637"/>
      <c r="P15" s="637"/>
      <c r="Q15" s="637"/>
      <c r="R15" s="484"/>
      <c r="S15" s="637"/>
      <c r="T15" s="637"/>
      <c r="U15" s="455"/>
      <c r="V15" s="637"/>
      <c r="W15" s="637"/>
      <c r="X15" s="637"/>
      <c r="Y15" s="637"/>
      <c r="Z15" s="637"/>
      <c r="AA15" s="635"/>
      <c r="AB15" s="635"/>
      <c r="AC15" s="635"/>
      <c r="AD15" s="635"/>
      <c r="AE15" s="635"/>
    </row>
    <row r="16" spans="1:31" s="633" customFormat="1" ht="10.5" hidden="1" customHeight="1">
      <c r="A16" s="705"/>
      <c r="B16" s="637"/>
      <c r="C16" s="476"/>
      <c r="K16" s="637"/>
      <c r="L16" s="637"/>
      <c r="M16" s="484"/>
      <c r="N16" s="637"/>
      <c r="O16" s="637"/>
      <c r="P16" s="637"/>
      <c r="Q16" s="637"/>
      <c r="R16" s="484"/>
      <c r="S16" s="637"/>
      <c r="T16" s="637"/>
      <c r="U16" s="455"/>
      <c r="V16" s="637"/>
      <c r="W16" s="637"/>
      <c r="X16" s="637"/>
      <c r="Y16" s="637"/>
      <c r="Z16" s="637"/>
      <c r="AA16" s="635"/>
      <c r="AB16" s="635"/>
      <c r="AC16" s="635"/>
      <c r="AD16" s="635"/>
      <c r="AE16" s="635"/>
    </row>
    <row r="17" spans="1:31" s="633" customFormat="1" ht="18.75" hidden="1">
      <c r="A17" s="705"/>
      <c r="B17" s="637"/>
      <c r="C17" s="345"/>
      <c r="D17" s="10"/>
      <c r="E17" s="452"/>
      <c r="F17" s="703" t="s">
        <v>594</v>
      </c>
      <c r="G17" s="512"/>
      <c r="H17" s="512"/>
      <c r="I17" s="512"/>
      <c r="J17" s="324" t="s">
        <v>778</v>
      </c>
      <c r="K17" s="446"/>
      <c r="L17" s="637"/>
      <c r="M17" s="484"/>
      <c r="N17" s="637"/>
      <c r="O17" s="637"/>
      <c r="P17" s="637"/>
      <c r="Q17" s="637"/>
      <c r="R17" s="484"/>
      <c r="S17" s="637"/>
      <c r="T17" s="637"/>
      <c r="U17" s="455"/>
      <c r="V17" s="637"/>
      <c r="W17" s="637"/>
      <c r="X17" s="637"/>
      <c r="Y17" s="637"/>
      <c r="Z17" s="637"/>
      <c r="AA17" s="635"/>
      <c r="AB17" s="635"/>
      <c r="AC17" s="635"/>
      <c r="AD17" s="635"/>
      <c r="AE17" s="635"/>
    </row>
    <row r="18" spans="1:31" s="474" customFormat="1" ht="10.5" hidden="1" customHeight="1">
      <c r="A18" s="479"/>
      <c r="B18" s="478"/>
      <c r="C18" s="476"/>
      <c r="H18" s="633"/>
      <c r="I18" s="633"/>
      <c r="K18" s="478"/>
      <c r="L18" s="478"/>
      <c r="M18" s="484"/>
      <c r="N18" s="478"/>
      <c r="O18" s="478"/>
      <c r="P18" s="478"/>
      <c r="Q18" s="478"/>
      <c r="R18" s="484"/>
      <c r="S18" s="478"/>
      <c r="T18" s="478"/>
      <c r="U18" s="455"/>
      <c r="V18" s="478"/>
      <c r="W18" s="478"/>
      <c r="X18" s="478"/>
      <c r="Y18" s="478"/>
      <c r="Z18" s="478"/>
      <c r="AA18" s="47"/>
      <c r="AB18" s="47"/>
      <c r="AC18" s="47"/>
      <c r="AD18" s="47"/>
      <c r="AE18" s="47"/>
    </row>
    <row r="19" spans="1:31" s="47" customFormat="1" ht="10.5" hidden="1" customHeight="1">
      <c r="A19" s="15"/>
      <c r="B19" s="191"/>
      <c r="C19" s="14"/>
      <c r="H19" s="635"/>
      <c r="I19" s="635"/>
      <c r="J19" s="47">
        <v>4</v>
      </c>
      <c r="K19" s="191"/>
      <c r="L19" s="191"/>
      <c r="M19" s="484"/>
      <c r="N19" s="191"/>
      <c r="O19" s="191"/>
      <c r="P19" s="191"/>
      <c r="Q19" s="191"/>
      <c r="R19" s="484"/>
      <c r="S19" s="191"/>
      <c r="T19" s="191"/>
      <c r="U19" s="455"/>
      <c r="V19" s="191"/>
      <c r="W19" s="191"/>
      <c r="X19" s="191"/>
      <c r="Y19" s="191"/>
      <c r="Z19" s="191"/>
    </row>
    <row r="20" spans="1:31" ht="3" customHeight="1"/>
    <row r="21" spans="1:31" ht="79.5" customHeight="1">
      <c r="D21" s="844" t="s">
        <v>552</v>
      </c>
      <c r="E21" s="845"/>
      <c r="F21" s="846"/>
      <c r="G21" s="13"/>
      <c r="H21" s="13"/>
      <c r="I21" s="13"/>
      <c r="J21" s="12"/>
    </row>
    <row r="22" spans="1:31" ht="10.5" hidden="1" customHeight="1"/>
    <row r="23" spans="1:31" ht="3" customHeight="1">
      <c r="G23" s="526">
        <v>22</v>
      </c>
      <c r="H23" s="526">
        <v>25</v>
      </c>
      <c r="I23" s="526">
        <v>28</v>
      </c>
    </row>
    <row r="24" spans="1:31" ht="18" customHeight="1">
      <c r="D24" s="788" t="s">
        <v>225</v>
      </c>
      <c r="E24" s="788"/>
      <c r="F24" s="788"/>
      <c r="G24" s="788"/>
      <c r="H24" s="720"/>
      <c r="I24" s="720"/>
      <c r="J24" s="788" t="s">
        <v>226</v>
      </c>
    </row>
    <row r="25" spans="1:31" ht="112.5">
      <c r="D25" s="788" t="s">
        <v>25</v>
      </c>
      <c r="E25" s="847" t="s">
        <v>243</v>
      </c>
      <c r="F25" s="847" t="s">
        <v>154</v>
      </c>
      <c r="G25" s="326" t="s">
        <v>3098</v>
      </c>
      <c r="H25" s="727" t="s">
        <v>3099</v>
      </c>
      <c r="I25" s="727" t="s">
        <v>3100</v>
      </c>
      <c r="J25" s="788"/>
    </row>
    <row r="26" spans="1:31" ht="21" customHeight="1">
      <c r="D26" s="788"/>
      <c r="E26" s="847"/>
      <c r="F26" s="847"/>
      <c r="G26" s="385" t="s">
        <v>215</v>
      </c>
      <c r="H26" s="726" t="s">
        <v>215</v>
      </c>
      <c r="I26" s="726" t="s">
        <v>215</v>
      </c>
      <c r="J26" s="788"/>
    </row>
    <row r="27" spans="1:31" ht="11.25">
      <c r="D27" s="456" t="s">
        <v>26</v>
      </c>
      <c r="E27" s="456" t="s">
        <v>0</v>
      </c>
      <c r="F27" s="456" t="s">
        <v>1</v>
      </c>
      <c r="G27" s="457">
        <f>G1</f>
        <v>4</v>
      </c>
      <c r="H27" s="457">
        <f>H1</f>
        <v>5</v>
      </c>
      <c r="I27" s="457">
        <f>I1</f>
        <v>6</v>
      </c>
      <c r="J27" s="457"/>
    </row>
    <row r="28" spans="1:31" ht="33.75">
      <c r="C28" s="345"/>
      <c r="D28" s="10" t="s">
        <v>26</v>
      </c>
      <c r="E28" s="269" t="s">
        <v>415</v>
      </c>
      <c r="F28" s="383" t="s">
        <v>416</v>
      </c>
      <c r="G28" s="447" t="str">
        <f>IF(buhg_flag="да",IF(dateBuhg="","Не указана",dateBuhg),"Не осуществлялась")</f>
        <v>30.03.2022</v>
      </c>
      <c r="H28" s="447" t="str">
        <f>IF(buhg_flag="да",IF(dateBuhg="","Не указана",dateBuhg),"Не осуществлялась")</f>
        <v>30.03.2022</v>
      </c>
      <c r="I28" s="447" t="str">
        <f>IF(buhg_flag="да",IF(dateBuhg="","Не указана",dateBuhg),"Не осуществлялась")</f>
        <v>30.03.2022</v>
      </c>
      <c r="J28" s="324" t="s">
        <v>417</v>
      </c>
      <c r="K28" s="446"/>
    </row>
    <row r="29" spans="1:31" ht="22.5">
      <c r="C29" s="345"/>
      <c r="D29" s="10" t="s">
        <v>0</v>
      </c>
      <c r="E29" s="269" t="s">
        <v>553</v>
      </c>
      <c r="F29" s="383" t="s">
        <v>418</v>
      </c>
      <c r="G29" s="641">
        <f>[1]БЭ_РСБУ_факт!$SU$130</f>
        <v>283066.01235912461</v>
      </c>
      <c r="H29" s="641">
        <f>[1]БЭ_РСБУ_факт!$SW$131</f>
        <v>4504.6586770249996</v>
      </c>
      <c r="I29" s="641">
        <f>[1]БЭ_РСБУ_факт!$SX$134</f>
        <v>406.62377243320003</v>
      </c>
      <c r="J29" s="324" t="s">
        <v>561</v>
      </c>
      <c r="K29" s="446"/>
    </row>
    <row r="30" spans="1:31" ht="22.5">
      <c r="C30" s="345"/>
      <c r="D30" s="10" t="s">
        <v>1</v>
      </c>
      <c r="E30" s="269" t="s">
        <v>420</v>
      </c>
      <c r="F30" s="383" t="s">
        <v>418</v>
      </c>
      <c r="G30" s="8">
        <f>SUM(G31:G32,G45,G48:G56,G59,G62,G66)</f>
        <v>314274.31949000002</v>
      </c>
      <c r="H30" s="8">
        <f>SUM(H31:H32,H45,H48:H56,H59,H62,H66)</f>
        <v>8040.9664799999991</v>
      </c>
      <c r="I30" s="8">
        <f>SUM(I31:I32,I45,I48:I56,I59,I62,I66)</f>
        <v>3443.5234499999997</v>
      </c>
      <c r="J30" s="324" t="s">
        <v>419</v>
      </c>
      <c r="K30" s="446"/>
    </row>
    <row r="31" spans="1:31" ht="22.5">
      <c r="C31" s="345"/>
      <c r="D31" s="10" t="s">
        <v>258</v>
      </c>
      <c r="E31" s="7" t="s">
        <v>554</v>
      </c>
      <c r="F31" s="383" t="s">
        <v>418</v>
      </c>
      <c r="G31" s="641">
        <v>0</v>
      </c>
      <c r="H31" s="641">
        <v>0</v>
      </c>
      <c r="I31" s="641">
        <v>0</v>
      </c>
      <c r="J31" s="324"/>
      <c r="K31" s="446"/>
    </row>
    <row r="32" spans="1:31" s="474" customFormat="1" ht="18.75">
      <c r="A32" s="572"/>
      <c r="B32" s="478"/>
      <c r="C32" s="345"/>
      <c r="D32" s="10" t="s">
        <v>414</v>
      </c>
      <c r="E32" s="570" t="s">
        <v>555</v>
      </c>
      <c r="F32" s="567" t="s">
        <v>418</v>
      </c>
      <c r="G32" s="8">
        <f>SUMIF($E33:$E44,$E7,G33:G44)</f>
        <v>84325.091539999994</v>
      </c>
      <c r="H32" s="8">
        <f>SUMIF($E33:$E44,$E7,H33:H44)</f>
        <v>0</v>
      </c>
      <c r="I32" s="8">
        <f>SUMIF($E33:$E44,$E7,I33:I44)</f>
        <v>0</v>
      </c>
      <c r="J32" s="324" t="s">
        <v>562</v>
      </c>
      <c r="K32" s="446"/>
      <c r="L32" s="478"/>
      <c r="M32" s="484"/>
      <c r="N32" s="478"/>
      <c r="O32" s="478"/>
      <c r="P32" s="478"/>
      <c r="Q32" s="478"/>
      <c r="R32" s="484"/>
      <c r="S32" s="478"/>
      <c r="T32" s="478"/>
      <c r="U32" s="455"/>
      <c r="V32" s="478"/>
      <c r="W32" s="478"/>
      <c r="X32" s="478"/>
      <c r="Y32" s="478"/>
      <c r="Z32" s="478"/>
      <c r="AA32" s="47"/>
      <c r="AB32" s="47"/>
      <c r="AC32" s="47"/>
      <c r="AD32" s="47"/>
      <c r="AE32" s="47"/>
    </row>
    <row r="33" spans="1:31" s="394" customFormat="1" ht="5.25" hidden="1">
      <c r="A33" s="842" t="s">
        <v>581</v>
      </c>
      <c r="B33" s="484"/>
      <c r="C33" s="407"/>
      <c r="D33" s="596"/>
      <c r="E33" s="595"/>
      <c r="F33" s="594"/>
      <c r="G33" s="593"/>
      <c r="H33" s="593"/>
      <c r="I33" s="593"/>
      <c r="J33" s="592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590"/>
      <c r="V33" s="484"/>
      <c r="W33" s="484"/>
      <c r="X33" s="484"/>
      <c r="Y33" s="484"/>
      <c r="Z33" s="484"/>
      <c r="AA33" s="395"/>
      <c r="AB33" s="395"/>
      <c r="AC33" s="395"/>
      <c r="AD33" s="395"/>
      <c r="AE33" s="395"/>
    </row>
    <row r="34" spans="1:31" s="394" customFormat="1" ht="5.25" hidden="1">
      <c r="A34" s="842"/>
      <c r="B34" s="484"/>
      <c r="C34" s="407"/>
      <c r="D34" s="589"/>
      <c r="E34" s="588"/>
      <c r="F34" s="594"/>
      <c r="G34" s="587"/>
      <c r="H34" s="587"/>
      <c r="I34" s="587"/>
      <c r="J34" s="592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590"/>
      <c r="V34" s="484"/>
      <c r="W34" s="484"/>
      <c r="X34" s="484"/>
      <c r="Y34" s="484"/>
      <c r="Z34" s="484"/>
      <c r="AA34" s="395"/>
      <c r="AB34" s="395"/>
      <c r="AC34" s="395"/>
      <c r="AD34" s="395"/>
      <c r="AE34" s="395"/>
    </row>
    <row r="35" spans="1:31" s="394" customFormat="1" ht="5.25" hidden="1">
      <c r="A35" s="842"/>
      <c r="B35" s="484"/>
      <c r="C35" s="407"/>
      <c r="D35" s="589"/>
      <c r="E35" s="588"/>
      <c r="F35" s="594"/>
      <c r="G35" s="587"/>
      <c r="H35" s="587"/>
      <c r="I35" s="587"/>
      <c r="J35" s="592"/>
      <c r="K35" s="484"/>
      <c r="L35" s="484"/>
      <c r="M35" s="484"/>
      <c r="N35" s="484"/>
      <c r="O35" s="484"/>
      <c r="P35" s="484"/>
      <c r="Q35" s="484"/>
      <c r="R35" s="484"/>
      <c r="S35" s="484"/>
      <c r="T35" s="484"/>
      <c r="U35" s="590"/>
      <c r="V35" s="484"/>
      <c r="W35" s="484"/>
      <c r="X35" s="484"/>
      <c r="Y35" s="484"/>
      <c r="Z35" s="484"/>
      <c r="AA35" s="395"/>
      <c r="AB35" s="395"/>
      <c r="AC35" s="395"/>
      <c r="AD35" s="395"/>
      <c r="AE35" s="395"/>
    </row>
    <row r="36" spans="1:31" s="394" customFormat="1" ht="5.25" hidden="1">
      <c r="A36" s="842"/>
      <c r="B36" s="484"/>
      <c r="C36" s="407"/>
      <c r="D36" s="589"/>
      <c r="E36" s="588"/>
      <c r="F36" s="594"/>
      <c r="G36" s="587"/>
      <c r="H36" s="587"/>
      <c r="I36" s="587"/>
      <c r="J36" s="592"/>
      <c r="K36" s="484"/>
      <c r="L36" s="484"/>
      <c r="M36" s="484"/>
      <c r="N36" s="484"/>
      <c r="O36" s="484"/>
      <c r="P36" s="484"/>
      <c r="Q36" s="484"/>
      <c r="R36" s="484"/>
      <c r="S36" s="484"/>
      <c r="T36" s="484"/>
      <c r="U36" s="590"/>
      <c r="V36" s="484"/>
      <c r="W36" s="484"/>
      <c r="X36" s="484"/>
      <c r="Y36" s="484"/>
      <c r="Z36" s="484"/>
      <c r="AA36" s="395"/>
      <c r="AB36" s="395"/>
      <c r="AC36" s="395"/>
      <c r="AD36" s="395"/>
      <c r="AE36" s="395"/>
    </row>
    <row r="37" spans="1:31" s="394" customFormat="1" ht="5.25" hidden="1">
      <c r="A37" s="842"/>
      <c r="B37" s="484"/>
      <c r="C37" s="407"/>
      <c r="D37" s="589"/>
      <c r="E37" s="588"/>
      <c r="F37" s="594"/>
      <c r="G37" s="593"/>
      <c r="H37" s="593"/>
      <c r="I37" s="593"/>
      <c r="J37" s="592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590"/>
      <c r="V37" s="484"/>
      <c r="W37" s="484"/>
      <c r="X37" s="484"/>
      <c r="Y37" s="484"/>
      <c r="Z37" s="484"/>
      <c r="AA37" s="395"/>
      <c r="AB37" s="395"/>
      <c r="AC37" s="395"/>
      <c r="AD37" s="395"/>
      <c r="AE37" s="395"/>
    </row>
    <row r="38" spans="1:31" s="633" customFormat="1" ht="22.5">
      <c r="A38" s="843" t="s">
        <v>3103</v>
      </c>
      <c r="B38" s="484" t="s">
        <v>684</v>
      </c>
      <c r="C38" s="749" t="s">
        <v>3096</v>
      </c>
      <c r="D38" s="10" t="str">
        <f>A38</f>
        <v>3.2.1</v>
      </c>
      <c r="E38" s="644" t="s">
        <v>641</v>
      </c>
      <c r="F38" s="720" t="s">
        <v>416</v>
      </c>
      <c r="G38" s="720" t="s">
        <v>416</v>
      </c>
      <c r="H38" s="720" t="s">
        <v>416</v>
      </c>
      <c r="I38" s="720" t="s">
        <v>416</v>
      </c>
      <c r="J38" s="324" t="s">
        <v>563</v>
      </c>
      <c r="K38" s="446"/>
      <c r="L38" s="637"/>
      <c r="M38" s="484"/>
      <c r="N38" s="637"/>
      <c r="O38" s="637"/>
      <c r="P38" s="637"/>
      <c r="Q38" s="637"/>
      <c r="R38" s="484"/>
      <c r="S38" s="637"/>
      <c r="T38" s="637"/>
      <c r="U38" s="455"/>
      <c r="V38" s="637"/>
      <c r="W38" s="637"/>
      <c r="X38" s="637"/>
      <c r="Y38" s="637"/>
      <c r="Z38" s="637"/>
      <c r="AA38" s="635"/>
      <c r="AB38" s="635"/>
      <c r="AC38" s="635"/>
      <c r="AD38" s="635"/>
      <c r="AE38" s="635"/>
    </row>
    <row r="39" spans="1:31" s="637" customFormat="1" ht="11.25" hidden="1">
      <c r="A39" s="843"/>
      <c r="C39" s="406" t="s">
        <v>141</v>
      </c>
      <c r="D39" s="631"/>
      <c r="E39" s="630" t="s">
        <v>663</v>
      </c>
      <c r="F39" s="629"/>
      <c r="G39" s="629">
        <f>G40*G41+G42</f>
        <v>84325.091539999994</v>
      </c>
      <c r="H39" s="629">
        <f>H40*H41+H42</f>
        <v>0</v>
      </c>
      <c r="I39" s="629">
        <f>I40*I41+I42</f>
        <v>0</v>
      </c>
      <c r="J39" s="628"/>
      <c r="K39" s="484"/>
      <c r="M39" s="484"/>
      <c r="R39" s="484"/>
    </row>
    <row r="40" spans="1:31" s="633" customFormat="1" ht="22.5">
      <c r="A40" s="843"/>
      <c r="B40" s="637"/>
      <c r="C40" s="345" t="s">
        <v>141</v>
      </c>
      <c r="D40" s="597" t="str">
        <f>A38&amp;".1"</f>
        <v>3.2.1.1</v>
      </c>
      <c r="E40" s="607" t="s">
        <v>556</v>
      </c>
      <c r="F40" s="731" t="s">
        <v>636</v>
      </c>
      <c r="G40" s="512">
        <f>[1]БЭ_РСБУ_факт!$SU$29</f>
        <v>82730</v>
      </c>
      <c r="H40" s="512"/>
      <c r="I40" s="512"/>
      <c r="J40" s="324" t="s">
        <v>564</v>
      </c>
      <c r="K40" s="446"/>
      <c r="L40" s="637"/>
      <c r="M40" s="484"/>
      <c r="N40" s="637"/>
      <c r="O40" s="637"/>
      <c r="P40" s="637"/>
      <c r="Q40" s="637"/>
      <c r="R40" s="484"/>
      <c r="S40" s="637"/>
      <c r="T40" s="637"/>
      <c r="U40" s="455"/>
      <c r="V40" s="637"/>
      <c r="W40" s="637"/>
      <c r="X40" s="637"/>
      <c r="Y40" s="637"/>
      <c r="Z40" s="637"/>
      <c r="AA40" s="635"/>
      <c r="AB40" s="635"/>
      <c r="AC40" s="635"/>
      <c r="AD40" s="635"/>
      <c r="AE40" s="635"/>
    </row>
    <row r="41" spans="1:31" s="633" customFormat="1" ht="18.75">
      <c r="A41" s="843"/>
      <c r="B41" s="637"/>
      <c r="C41" s="345" t="s">
        <v>141</v>
      </c>
      <c r="D41" s="597" t="str">
        <f>A38&amp;".2"</f>
        <v>3.2.1.2</v>
      </c>
      <c r="E41" s="607" t="s">
        <v>557</v>
      </c>
      <c r="F41" s="720" t="s">
        <v>418</v>
      </c>
      <c r="G41" s="512">
        <v>0.94818999999999998</v>
      </c>
      <c r="H41" s="512"/>
      <c r="I41" s="512"/>
      <c r="J41" s="324"/>
      <c r="K41" s="446"/>
      <c r="L41" s="637"/>
      <c r="M41" s="484"/>
      <c r="N41" s="637"/>
      <c r="O41" s="637"/>
      <c r="P41" s="637"/>
      <c r="Q41" s="637"/>
      <c r="R41" s="484"/>
      <c r="S41" s="637"/>
      <c r="T41" s="637"/>
      <c r="U41" s="455"/>
      <c r="V41" s="637"/>
      <c r="W41" s="637"/>
      <c r="X41" s="637"/>
      <c r="Y41" s="637"/>
      <c r="Z41" s="637"/>
      <c r="AA41" s="635"/>
      <c r="AB41" s="635"/>
      <c r="AC41" s="635"/>
      <c r="AD41" s="635"/>
      <c r="AE41" s="635"/>
    </row>
    <row r="42" spans="1:31" s="633" customFormat="1" ht="18.75">
      <c r="A42" s="843"/>
      <c r="B42" s="637"/>
      <c r="C42" s="345" t="s">
        <v>141</v>
      </c>
      <c r="D42" s="597" t="str">
        <f>A38&amp;".3"</f>
        <v>3.2.1.3</v>
      </c>
      <c r="E42" s="607" t="s">
        <v>558</v>
      </c>
      <c r="F42" s="720" t="s">
        <v>418</v>
      </c>
      <c r="G42" s="512">
        <f>'[2]уголь расчет 2023'!$D$25</f>
        <v>5881.33284</v>
      </c>
      <c r="H42" s="512"/>
      <c r="I42" s="512"/>
      <c r="J42" s="324"/>
      <c r="K42" s="446"/>
      <c r="L42" s="637"/>
      <c r="M42" s="484"/>
      <c r="N42" s="637"/>
      <c r="O42" s="637"/>
      <c r="P42" s="637"/>
      <c r="Q42" s="637"/>
      <c r="R42" s="484"/>
      <c r="S42" s="637"/>
      <c r="T42" s="637"/>
      <c r="U42" s="455"/>
      <c r="V42" s="637"/>
      <c r="W42" s="637"/>
      <c r="X42" s="637"/>
      <c r="Y42" s="637"/>
      <c r="Z42" s="637"/>
      <c r="AA42" s="635"/>
      <c r="AB42" s="635"/>
      <c r="AC42" s="635"/>
      <c r="AD42" s="635"/>
      <c r="AE42" s="635"/>
    </row>
    <row r="43" spans="1:31" s="633" customFormat="1" ht="18.75">
      <c r="A43" s="843"/>
      <c r="B43" s="637"/>
      <c r="C43" s="345" t="s">
        <v>141</v>
      </c>
      <c r="D43" s="597" t="str">
        <f>A38&amp;".4"</f>
        <v>3.2.1.4</v>
      </c>
      <c r="E43" s="607" t="s">
        <v>559</v>
      </c>
      <c r="F43" s="720" t="s">
        <v>416</v>
      </c>
      <c r="G43" s="632" t="s">
        <v>535</v>
      </c>
      <c r="H43" s="632"/>
      <c r="I43" s="632"/>
      <c r="J43" s="324"/>
      <c r="K43" s="446"/>
      <c r="L43" s="637"/>
      <c r="M43" s="484"/>
      <c r="N43" s="637"/>
      <c r="O43" s="637"/>
      <c r="P43" s="637"/>
      <c r="Q43" s="637"/>
      <c r="R43" s="484"/>
      <c r="S43" s="637"/>
      <c r="T43" s="637"/>
      <c r="U43" s="455"/>
      <c r="V43" s="637"/>
      <c r="W43" s="637"/>
      <c r="X43" s="637"/>
      <c r="Y43" s="637"/>
      <c r="Z43" s="637"/>
      <c r="AA43" s="635"/>
      <c r="AB43" s="635"/>
      <c r="AC43" s="635"/>
      <c r="AD43" s="635"/>
      <c r="AE43" s="635"/>
    </row>
    <row r="44" spans="1:31" s="478" customFormat="1" ht="18" customHeight="1">
      <c r="A44" s="572"/>
      <c r="C44" s="169"/>
      <c r="D44" s="453"/>
      <c r="E44" s="612" t="s">
        <v>580</v>
      </c>
      <c r="F44" s="325"/>
      <c r="G44" s="327"/>
      <c r="H44" s="327"/>
      <c r="I44" s="327"/>
      <c r="J44" s="450"/>
      <c r="K44" s="446"/>
      <c r="M44" s="484"/>
      <c r="R44" s="484"/>
      <c r="U44" s="455"/>
      <c r="AA44" s="47"/>
      <c r="AB44" s="47"/>
      <c r="AC44" s="47"/>
      <c r="AD44" s="47"/>
      <c r="AE44" s="47"/>
    </row>
    <row r="45" spans="1:31" s="191" customFormat="1" ht="22.5">
      <c r="A45" s="15"/>
      <c r="C45" s="4"/>
      <c r="D45" s="10" t="s">
        <v>423</v>
      </c>
      <c r="E45" s="7" t="s">
        <v>565</v>
      </c>
      <c r="F45" s="383" t="s">
        <v>418</v>
      </c>
      <c r="G45" s="641">
        <f>[1]БЭ_РСБУ_факт!$SU$314</f>
        <v>36691.529920000001</v>
      </c>
      <c r="H45" s="641">
        <f>[1]БЭ_РСБУ_факт!$SW$314</f>
        <v>1788.2971900000002</v>
      </c>
      <c r="I45" s="641">
        <v>0</v>
      </c>
      <c r="J45" s="324"/>
      <c r="K45" s="446"/>
      <c r="M45" s="484"/>
      <c r="R45" s="484"/>
      <c r="U45" s="455"/>
      <c r="AA45" s="47"/>
      <c r="AB45" s="47"/>
      <c r="AC45" s="47"/>
      <c r="AD45" s="47"/>
      <c r="AE45" s="47"/>
    </row>
    <row r="46" spans="1:31" s="191" customFormat="1" ht="22.5">
      <c r="A46" s="15"/>
      <c r="C46" s="9"/>
      <c r="D46" s="10" t="s">
        <v>568</v>
      </c>
      <c r="E46" s="6" t="s">
        <v>335</v>
      </c>
      <c r="F46" s="383" t="s">
        <v>421</v>
      </c>
      <c r="G46" s="641">
        <f>G45/G47</f>
        <v>2.9776355475744078</v>
      </c>
      <c r="H46" s="641">
        <f>H45/H47</f>
        <v>3.1029318353359652</v>
      </c>
      <c r="I46" s="641">
        <v>0</v>
      </c>
      <c r="J46" s="324"/>
      <c r="K46" s="446"/>
      <c r="M46" s="484"/>
      <c r="R46" s="484"/>
      <c r="U46" s="455"/>
      <c r="AA46" s="47"/>
      <c r="AB46" s="47"/>
      <c r="AC46" s="47"/>
      <c r="AD46" s="47"/>
      <c r="AE46" s="47"/>
    </row>
    <row r="47" spans="1:31" s="191" customFormat="1" ht="18.75">
      <c r="A47" s="15"/>
      <c r="C47" s="345"/>
      <c r="D47" s="10" t="s">
        <v>569</v>
      </c>
      <c r="E47" s="6" t="s">
        <v>566</v>
      </c>
      <c r="F47" s="383" t="s">
        <v>422</v>
      </c>
      <c r="G47" s="3">
        <f>'[3]По месяцам'!$C$142/1000</f>
        <v>12322.370999999999</v>
      </c>
      <c r="H47" s="3">
        <f>'[3]По месяцам'!$I$142/1000</f>
        <v>576.32500000000005</v>
      </c>
      <c r="I47" s="3">
        <v>0</v>
      </c>
      <c r="J47" s="324"/>
      <c r="K47" s="446"/>
      <c r="M47" s="484"/>
      <c r="R47" s="484"/>
      <c r="U47" s="455"/>
      <c r="AA47" s="47"/>
      <c r="AB47" s="47"/>
      <c r="AC47" s="47"/>
      <c r="AD47" s="47"/>
      <c r="AE47" s="47"/>
    </row>
    <row r="48" spans="1:31" s="478" customFormat="1" ht="22.5">
      <c r="A48" s="572"/>
      <c r="C48" s="345"/>
      <c r="D48" s="10" t="s">
        <v>424</v>
      </c>
      <c r="E48" s="570" t="s">
        <v>567</v>
      </c>
      <c r="F48" s="567" t="s">
        <v>418</v>
      </c>
      <c r="G48" s="641">
        <f>[4]БЭ_РСБУ_факт!$SU$302</f>
        <v>7991.3220699999993</v>
      </c>
      <c r="H48" s="641">
        <f>[1]БЭ_РСБУ_факт!$SW$302</f>
        <v>1724.19904</v>
      </c>
      <c r="I48" s="641">
        <v>0</v>
      </c>
      <c r="J48" s="324"/>
      <c r="K48" s="446"/>
      <c r="M48" s="484"/>
      <c r="R48" s="484"/>
      <c r="U48" s="455"/>
      <c r="AA48" s="47"/>
      <c r="AB48" s="47"/>
      <c r="AC48" s="47"/>
      <c r="AD48" s="47"/>
      <c r="AE48" s="47"/>
    </row>
    <row r="49" spans="1:31" s="191" customFormat="1" ht="22.5">
      <c r="A49" s="15"/>
      <c r="C49" s="345"/>
      <c r="D49" s="10" t="s">
        <v>425</v>
      </c>
      <c r="E49" s="7" t="s">
        <v>570</v>
      </c>
      <c r="F49" s="383" t="s">
        <v>418</v>
      </c>
      <c r="G49" s="641">
        <f>[1]БЭ_РСБУ_факт!$SU$256</f>
        <v>445.00743999999997</v>
      </c>
      <c r="H49" s="641">
        <f>[1]БЭ_РСБУ_факт!$SW$256</f>
        <v>380.59573</v>
      </c>
      <c r="I49" s="641">
        <v>0</v>
      </c>
      <c r="J49" s="324"/>
      <c r="K49" s="446"/>
      <c r="M49" s="528"/>
      <c r="N49" s="237"/>
      <c r="O49" s="237"/>
      <c r="R49" s="484"/>
      <c r="U49" s="455"/>
      <c r="AA49" s="47"/>
      <c r="AB49" s="47"/>
      <c r="AC49" s="47"/>
      <c r="AD49" s="47"/>
      <c r="AE49" s="47"/>
    </row>
    <row r="50" spans="1:31" s="191" customFormat="1" ht="22.5">
      <c r="A50" s="15"/>
      <c r="C50" s="9"/>
      <c r="D50" s="10" t="s">
        <v>426</v>
      </c>
      <c r="E50" s="570" t="s">
        <v>336</v>
      </c>
      <c r="F50" s="383" t="s">
        <v>418</v>
      </c>
      <c r="G50" s="641">
        <f>[1]БЭ_РСБУ_факт!$SU$147-[1]БЭ_РСБУ_факт!$SU$148</f>
        <v>71945.169570000013</v>
      </c>
      <c r="H50" s="641">
        <f>[1]БЭ_РСБУ_факт!$SW$147-[1]БЭ_РСБУ_факт!$SW$148</f>
        <v>2920.24179</v>
      </c>
      <c r="I50" s="641">
        <f>[1]БЭ_РСБУ_факт!$SX$147-[1]БЭ_РСБУ_факт!$SX$148</f>
        <v>594.04356000000007</v>
      </c>
      <c r="J50" s="324"/>
      <c r="K50" s="446"/>
      <c r="M50" s="484"/>
      <c r="R50" s="484"/>
      <c r="U50" s="455"/>
      <c r="AA50" s="47"/>
      <c r="AB50" s="47"/>
      <c r="AC50" s="47"/>
      <c r="AD50" s="47"/>
      <c r="AE50" s="47"/>
    </row>
    <row r="51" spans="1:31" s="191" customFormat="1" ht="22.5">
      <c r="A51" s="15"/>
      <c r="C51" s="345"/>
      <c r="D51" s="10" t="s">
        <v>427</v>
      </c>
      <c r="E51" s="570" t="s">
        <v>337</v>
      </c>
      <c r="F51" s="383" t="s">
        <v>418</v>
      </c>
      <c r="G51" s="641">
        <f>[1]БЭ_РСБУ_факт!$SU$193</f>
        <v>23197.82373</v>
      </c>
      <c r="H51" s="641">
        <f>[1]БЭ_РСБУ_факт!$SW$193</f>
        <v>877.30562999999995</v>
      </c>
      <c r="I51" s="641">
        <f>[1]БЭ_РСБУ_факт!$SX$193</f>
        <v>178.21848999999997</v>
      </c>
      <c r="J51" s="324"/>
      <c r="K51" s="446"/>
      <c r="M51" s="484"/>
      <c r="R51" s="484"/>
      <c r="U51" s="455"/>
      <c r="AA51" s="47"/>
      <c r="AB51" s="47"/>
      <c r="AC51" s="47"/>
      <c r="AD51" s="47"/>
      <c r="AE51" s="47"/>
    </row>
    <row r="52" spans="1:31" s="191" customFormat="1" ht="22.5">
      <c r="A52" s="15"/>
      <c r="C52" s="9"/>
      <c r="D52" s="10" t="s">
        <v>428</v>
      </c>
      <c r="E52" s="570" t="s">
        <v>338</v>
      </c>
      <c r="F52" s="383" t="s">
        <v>418</v>
      </c>
      <c r="G52" s="641">
        <f>'[5]РСБУ_Управление '!$SV$147-'[5]РСБУ_Управление '!$SV$148</f>
        <v>4490.9345226127543</v>
      </c>
      <c r="H52" s="641">
        <f>'[5]РСБУ_Управление '!$SX$147-'[5]РСБУ_Управление '!$SX$148</f>
        <v>71.132069999999999</v>
      </c>
      <c r="I52" s="641">
        <f>'[5]РСБУ_Управление '!$SY$147-'[5]РСБУ_Управление '!$SY$148</f>
        <v>8.8914899999999992</v>
      </c>
      <c r="J52" s="324"/>
      <c r="K52" s="446"/>
      <c r="M52" s="484"/>
      <c r="R52" s="484"/>
      <c r="U52" s="455"/>
      <c r="AA52" s="47"/>
      <c r="AB52" s="47"/>
      <c r="AC52" s="47"/>
      <c r="AD52" s="47"/>
      <c r="AE52" s="47"/>
    </row>
    <row r="53" spans="1:31" s="191" customFormat="1" ht="22.5">
      <c r="A53" s="15"/>
      <c r="C53" s="345"/>
      <c r="D53" s="10" t="s">
        <v>434</v>
      </c>
      <c r="E53" s="570" t="s">
        <v>339</v>
      </c>
      <c r="F53" s="383" t="s">
        <v>418</v>
      </c>
      <c r="G53" s="641">
        <f>'[5]РСБУ_Управление '!$SV$193</f>
        <v>1224.7183636623427</v>
      </c>
      <c r="H53" s="641">
        <f>'[5]РСБУ_Управление '!$SX$193</f>
        <v>19.398350000000001</v>
      </c>
      <c r="I53" s="641">
        <f>'[5]РСБУ_Управление '!$SY$193</f>
        <v>2.4248099999999999</v>
      </c>
      <c r="J53" s="324"/>
      <c r="K53" s="446"/>
      <c r="M53" s="484"/>
      <c r="R53" s="484"/>
      <c r="U53" s="455"/>
      <c r="AA53" s="47"/>
      <c r="AB53" s="47"/>
      <c r="AC53" s="47"/>
      <c r="AD53" s="47"/>
      <c r="AE53" s="47"/>
    </row>
    <row r="54" spans="1:31" s="191" customFormat="1" ht="22.5">
      <c r="A54" s="15"/>
      <c r="C54" s="345"/>
      <c r="D54" s="10" t="s">
        <v>439</v>
      </c>
      <c r="E54" s="7" t="s">
        <v>340</v>
      </c>
      <c r="F54" s="383" t="s">
        <v>418</v>
      </c>
      <c r="G54" s="641">
        <f>[1]БЭ_РСБУ_факт!$SU$204</f>
        <v>10687.860040000001</v>
      </c>
      <c r="H54" s="641">
        <f>[1]БЭ_РСБУ_факт!$SW$204</f>
        <v>31.691920000000003</v>
      </c>
      <c r="I54" s="641">
        <f>[1]БЭ_РСБУ_факт!$SX$204</f>
        <v>1900.1815200000001</v>
      </c>
      <c r="J54" s="324"/>
      <c r="K54" s="446"/>
      <c r="M54" s="528"/>
      <c r="N54" s="237"/>
      <c r="O54" s="237"/>
      <c r="R54" s="484"/>
      <c r="U54" s="455"/>
      <c r="AA54" s="47"/>
      <c r="AB54" s="47"/>
      <c r="AC54" s="47"/>
      <c r="AD54" s="47"/>
      <c r="AE54" s="47"/>
    </row>
    <row r="55" spans="1:31" s="191" customFormat="1" ht="22.5">
      <c r="A55" s="15"/>
      <c r="C55" s="345"/>
      <c r="D55" s="10" t="s">
        <v>440</v>
      </c>
      <c r="E55" s="7" t="s">
        <v>341</v>
      </c>
      <c r="F55" s="383" t="s">
        <v>418</v>
      </c>
      <c r="G55" s="641">
        <f>[1]БЭ_РСБУ_факт!$SU$207</f>
        <v>1074.8554800000002</v>
      </c>
      <c r="H55" s="641">
        <f>[1]БЭ_РСБУ_факт!$SW$207</f>
        <v>0</v>
      </c>
      <c r="I55" s="641">
        <f>[1]БЭ_РСБУ_факт!$SX$207</f>
        <v>0</v>
      </c>
      <c r="J55" s="324"/>
      <c r="K55" s="446"/>
      <c r="M55" s="528"/>
      <c r="N55" s="237"/>
      <c r="O55" s="237"/>
      <c r="R55" s="484"/>
      <c r="U55" s="455"/>
      <c r="AA55" s="47"/>
      <c r="AB55" s="47"/>
      <c r="AC55" s="47"/>
      <c r="AD55" s="47"/>
      <c r="AE55" s="47"/>
    </row>
    <row r="56" spans="1:31" s="191" customFormat="1" ht="18.75">
      <c r="A56" s="15"/>
      <c r="C56" s="345"/>
      <c r="D56" s="10" t="s">
        <v>441</v>
      </c>
      <c r="E56" s="7" t="s">
        <v>429</v>
      </c>
      <c r="F56" s="383" t="s">
        <v>418</v>
      </c>
      <c r="G56" s="641">
        <v>0</v>
      </c>
      <c r="H56" s="641">
        <v>0</v>
      </c>
      <c r="I56" s="641">
        <v>0</v>
      </c>
      <c r="J56" s="324" t="s">
        <v>430</v>
      </c>
      <c r="K56" s="446"/>
      <c r="M56" s="484"/>
      <c r="R56" s="484"/>
      <c r="U56" s="455"/>
      <c r="AA56" s="47"/>
      <c r="AB56" s="47"/>
      <c r="AC56" s="47"/>
      <c r="AD56" s="47"/>
      <c r="AE56" s="47"/>
    </row>
    <row r="57" spans="1:31" s="191" customFormat="1" ht="18.75">
      <c r="A57" s="15"/>
      <c r="C57" s="345"/>
      <c r="D57" s="10" t="s">
        <v>560</v>
      </c>
      <c r="E57" s="6" t="s">
        <v>342</v>
      </c>
      <c r="F57" s="383" t="s">
        <v>418</v>
      </c>
      <c r="G57" s="641">
        <v>0</v>
      </c>
      <c r="H57" s="641">
        <v>0</v>
      </c>
      <c r="I57" s="641">
        <v>0</v>
      </c>
      <c r="J57" s="324" t="s">
        <v>431</v>
      </c>
      <c r="K57" s="446"/>
      <c r="M57" s="484"/>
      <c r="R57" s="484"/>
      <c r="U57" s="455"/>
      <c r="AA57" s="47"/>
      <c r="AB57" s="47"/>
      <c r="AC57" s="47"/>
      <c r="AD57" s="47"/>
      <c r="AE57" s="47"/>
    </row>
    <row r="58" spans="1:31" s="191" customFormat="1" ht="18.75">
      <c r="A58" s="15"/>
      <c r="C58" s="345"/>
      <c r="D58" s="10" t="s">
        <v>571</v>
      </c>
      <c r="E58" s="6" t="s">
        <v>343</v>
      </c>
      <c r="F58" s="383" t="s">
        <v>418</v>
      </c>
      <c r="G58" s="641">
        <v>0</v>
      </c>
      <c r="H58" s="641">
        <v>0</v>
      </c>
      <c r="I58" s="641">
        <v>0</v>
      </c>
      <c r="J58" s="324" t="s">
        <v>432</v>
      </c>
      <c r="K58" s="446"/>
      <c r="M58" s="484"/>
      <c r="R58" s="484"/>
      <c r="U58" s="455"/>
      <c r="AA58" s="47"/>
      <c r="AB58" s="47"/>
      <c r="AC58" s="47"/>
      <c r="AD58" s="47"/>
      <c r="AE58" s="47"/>
    </row>
    <row r="59" spans="1:31" s="191" customFormat="1" ht="18.75">
      <c r="A59" s="15"/>
      <c r="C59" s="345"/>
      <c r="D59" s="10" t="s">
        <v>572</v>
      </c>
      <c r="E59" s="7" t="s">
        <v>433</v>
      </c>
      <c r="F59" s="383" t="s">
        <v>418</v>
      </c>
      <c r="G59" s="641">
        <f>'[5]РСБУ_Управление '!$SV$146-'[5]РСБУ_Управление '!$SV$147+'[5]РСБУ_Управление '!$SV$148-'[5]РСБУ_Управление '!$SV$193</f>
        <v>3042.4731342374594</v>
      </c>
      <c r="H59" s="641">
        <f>'[5]РСБУ_Управление '!$SX$146-'[5]РСБУ_Управление '!$SX$147+'[5]РСБУ_Управление '!$SX$148-'[5]РСБУ_Управление '!$SX$193</f>
        <v>48.189710000000012</v>
      </c>
      <c r="I59" s="641">
        <f>'[5]РСБУ_Управление '!$SY$146-'[5]РСБУ_Управление '!$SY$147+'[5]РСБУ_Управление '!$SY$148-'[5]РСБУ_Управление '!$SY$193</f>
        <v>6.0236699999999983</v>
      </c>
      <c r="J59" s="324" t="s">
        <v>435</v>
      </c>
      <c r="K59" s="446"/>
      <c r="M59" s="484"/>
      <c r="R59" s="484"/>
      <c r="U59" s="455"/>
      <c r="AA59" s="47"/>
      <c r="AB59" s="47"/>
      <c r="AC59" s="47"/>
      <c r="AD59" s="47"/>
      <c r="AE59" s="47"/>
    </row>
    <row r="60" spans="1:31" s="191" customFormat="1" ht="18.75">
      <c r="A60" s="15"/>
      <c r="C60" s="345"/>
      <c r="D60" s="10" t="s">
        <v>573</v>
      </c>
      <c r="E60" s="6" t="s">
        <v>342</v>
      </c>
      <c r="F60" s="383" t="s">
        <v>418</v>
      </c>
      <c r="G60" s="641">
        <v>0</v>
      </c>
      <c r="H60" s="641">
        <v>0</v>
      </c>
      <c r="I60" s="641">
        <v>0</v>
      </c>
      <c r="J60" s="324" t="s">
        <v>436</v>
      </c>
      <c r="K60" s="446"/>
      <c r="M60" s="484"/>
      <c r="R60" s="484"/>
      <c r="U60" s="455"/>
      <c r="AA60" s="47"/>
      <c r="AB60" s="47"/>
      <c r="AC60" s="47"/>
      <c r="AD60" s="47"/>
      <c r="AE60" s="47"/>
    </row>
    <row r="61" spans="1:31" s="191" customFormat="1" ht="18.75">
      <c r="A61" s="15"/>
      <c r="C61" s="345"/>
      <c r="D61" s="10" t="s">
        <v>574</v>
      </c>
      <c r="E61" s="6" t="s">
        <v>343</v>
      </c>
      <c r="F61" s="383" t="s">
        <v>418</v>
      </c>
      <c r="G61" s="641">
        <v>0</v>
      </c>
      <c r="H61" s="641">
        <v>0</v>
      </c>
      <c r="I61" s="641">
        <v>0</v>
      </c>
      <c r="J61" s="324" t="s">
        <v>437</v>
      </c>
      <c r="K61" s="446"/>
      <c r="M61" s="484"/>
      <c r="R61" s="484"/>
      <c r="U61" s="455"/>
      <c r="AA61" s="47"/>
      <c r="AB61" s="47"/>
      <c r="AC61" s="47"/>
      <c r="AD61" s="47"/>
      <c r="AE61" s="47"/>
    </row>
    <row r="62" spans="1:31" s="191" customFormat="1" ht="22.5">
      <c r="A62" s="15"/>
      <c r="C62" s="345"/>
      <c r="D62" s="848" t="s">
        <v>575</v>
      </c>
      <c r="E62" s="7" t="s">
        <v>438</v>
      </c>
      <c r="F62" s="850" t="s">
        <v>418</v>
      </c>
      <c r="G62" s="641">
        <f>[1]БЭ_РСБУ_факт!$SU$246+[1]БЭ_РСБУ_факт!$SU$278</f>
        <v>13532.75398</v>
      </c>
      <c r="H62" s="641">
        <f>[1]БЭ_РСБУ_факт!$SW$246+[1]БЭ_РСБУ_факт!$SW$278</f>
        <v>7.3512499999999994</v>
      </c>
      <c r="I62" s="641">
        <f>[1]БЭ_РСБУ_факт!$SX$246+[1]БЭ_РСБУ_факт!$SX$278</f>
        <v>12.521189999999999</v>
      </c>
      <c r="J62" s="324"/>
      <c r="K62" s="446"/>
      <c r="M62" s="484"/>
      <c r="R62" s="484"/>
      <c r="U62" s="455"/>
      <c r="AA62" s="47"/>
      <c r="AB62" s="47"/>
      <c r="AC62" s="47"/>
      <c r="AD62" s="47"/>
      <c r="AE62" s="47"/>
    </row>
    <row r="63" spans="1:31" s="191" customFormat="1" ht="45">
      <c r="A63" s="15"/>
      <c r="C63" s="345"/>
      <c r="D63" s="849"/>
      <c r="E63" s="6" t="s">
        <v>344</v>
      </c>
      <c r="F63" s="839"/>
      <c r="G63" s="460" t="s">
        <v>538</v>
      </c>
      <c r="H63" s="460" t="s">
        <v>538</v>
      </c>
      <c r="I63" s="460" t="s">
        <v>538</v>
      </c>
      <c r="J63" s="324"/>
      <c r="K63" s="446"/>
      <c r="M63" s="484">
        <f>nerr(MATCH("есть",List01_flag_index_1,0))</f>
        <v>0</v>
      </c>
      <c r="R63" s="484"/>
      <c r="U63" s="455"/>
      <c r="AA63" s="47"/>
      <c r="AB63" s="47"/>
      <c r="AC63" s="47"/>
      <c r="AD63" s="47"/>
      <c r="AE63" s="47"/>
    </row>
    <row r="64" spans="1:31" s="484" customFormat="1" ht="5.25" hidden="1">
      <c r="A64" s="392"/>
      <c r="C64" s="407"/>
      <c r="D64" s="851"/>
      <c r="E64" s="606"/>
      <c r="F64" s="853"/>
      <c r="G64" s="587"/>
      <c r="H64" s="587"/>
      <c r="I64" s="587"/>
      <c r="J64" s="592"/>
      <c r="U64" s="590"/>
      <c r="AA64" s="395"/>
      <c r="AB64" s="395"/>
      <c r="AC64" s="395"/>
      <c r="AD64" s="395"/>
      <c r="AE64" s="395"/>
    </row>
    <row r="65" spans="1:31" s="484" customFormat="1" ht="5.25" hidden="1">
      <c r="A65" s="392"/>
      <c r="C65" s="407"/>
      <c r="D65" s="852"/>
      <c r="E65" s="584"/>
      <c r="F65" s="854"/>
      <c r="G65" s="599" t="s">
        <v>538</v>
      </c>
      <c r="H65" s="599" t="s">
        <v>538</v>
      </c>
      <c r="I65" s="599" t="s">
        <v>538</v>
      </c>
      <c r="J65" s="592"/>
      <c r="M65" s="484">
        <f>nerr(MATCH("есть",List01_flag_index_2,0))</f>
        <v>0</v>
      </c>
      <c r="U65" s="590"/>
      <c r="AA65" s="395"/>
      <c r="AB65" s="395"/>
      <c r="AC65" s="395"/>
      <c r="AD65" s="395"/>
      <c r="AE65" s="395"/>
    </row>
    <row r="66" spans="1:31" s="191" customFormat="1" ht="22.5">
      <c r="A66" s="15"/>
      <c r="C66" s="345"/>
      <c r="D66" s="448" t="s">
        <v>576</v>
      </c>
      <c r="E66" s="2" t="s">
        <v>442</v>
      </c>
      <c r="F66" s="384" t="s">
        <v>418</v>
      </c>
      <c r="G66" s="454">
        <f>SUM(G67:G88)</f>
        <v>55624.779699487452</v>
      </c>
      <c r="H66" s="454">
        <f>SUM(H67:H88)</f>
        <v>172.56379999999999</v>
      </c>
      <c r="I66" s="454">
        <f>SUM(I67:I88)</f>
        <v>741.21872000000008</v>
      </c>
      <c r="J66" s="324" t="s">
        <v>578</v>
      </c>
      <c r="K66" s="446"/>
      <c r="M66" s="484"/>
      <c r="R66" s="484"/>
      <c r="U66" s="455"/>
      <c r="AA66" s="47"/>
      <c r="AB66" s="47"/>
      <c r="AC66" s="47"/>
      <c r="AD66" s="47"/>
      <c r="AE66" s="47"/>
    </row>
    <row r="67" spans="1:31" s="191" customFormat="1" ht="18.75" hidden="1">
      <c r="A67" s="15"/>
      <c r="C67" s="345"/>
      <c r="D67" s="569" t="s">
        <v>577</v>
      </c>
      <c r="E67" s="571"/>
      <c r="F67" s="567"/>
      <c r="G67" s="514"/>
      <c r="H67" s="514"/>
      <c r="I67" s="514"/>
      <c r="J67" s="449"/>
      <c r="K67" s="446"/>
      <c r="M67" s="484"/>
      <c r="R67" s="484"/>
      <c r="U67" s="455"/>
      <c r="AA67" s="47"/>
      <c r="AB67" s="47"/>
      <c r="AC67" s="47"/>
      <c r="AD67" s="47"/>
      <c r="AE67" s="47"/>
    </row>
    <row r="68" spans="1:31" s="637" customFormat="1" ht="22.5">
      <c r="A68" s="725"/>
      <c r="C68" s="749" t="s">
        <v>3096</v>
      </c>
      <c r="D68" s="730" t="s">
        <v>3104</v>
      </c>
      <c r="E68" s="750" t="s">
        <v>3114</v>
      </c>
      <c r="F68" s="720" t="s">
        <v>418</v>
      </c>
      <c r="G68" s="512">
        <f>[1]БЭ_РСБУ_факт!$SU$234-[1]БЭ_РСБУ_факт!$SU$246-[1]БЭ_РСБУ_факт!$SU$256</f>
        <v>5129.9752900000003</v>
      </c>
      <c r="H68" s="512">
        <f>[1]БЭ_РСБУ_факт!$SW$234-[1]БЭ_РСБУ_факт!$SW$246-[1]БЭ_РСБУ_факт!$SW$256</f>
        <v>26.135389999999973</v>
      </c>
      <c r="I68" s="512">
        <f>[1]БЭ_РСБУ_факт!$SX$234-[1]БЭ_РСБУ_факт!$SX$246</f>
        <v>9.5052100000000017</v>
      </c>
      <c r="J68" s="519" t="s">
        <v>579</v>
      </c>
      <c r="K68" s="446"/>
      <c r="M68" s="484"/>
      <c r="R68" s="484"/>
      <c r="U68" s="455"/>
      <c r="AA68" s="635"/>
      <c r="AB68" s="635"/>
      <c r="AC68" s="635"/>
      <c r="AD68" s="635"/>
      <c r="AE68" s="635"/>
    </row>
    <row r="69" spans="1:31" s="637" customFormat="1" ht="22.5">
      <c r="A69" s="725"/>
      <c r="C69" s="749" t="s">
        <v>3096</v>
      </c>
      <c r="D69" s="730" t="s">
        <v>3105</v>
      </c>
      <c r="E69" s="750" t="s">
        <v>3115</v>
      </c>
      <c r="F69" s="720" t="s">
        <v>418</v>
      </c>
      <c r="G69" s="512">
        <f>[1]БЭ_РСБУ_факт!$SU$226</f>
        <v>3780.7923200000005</v>
      </c>
      <c r="H69" s="512">
        <f>[1]БЭ_РСБУ_факт!$SW$226</f>
        <v>9.8929100000000005</v>
      </c>
      <c r="I69" s="512">
        <f>[1]БЭ_РСБУ_факт!$SX$226</f>
        <v>21.636919999999996</v>
      </c>
      <c r="J69" s="519" t="s">
        <v>579</v>
      </c>
      <c r="K69" s="446"/>
      <c r="M69" s="484"/>
      <c r="R69" s="484"/>
      <c r="U69" s="455"/>
      <c r="AA69" s="635"/>
      <c r="AB69" s="635"/>
      <c r="AC69" s="635"/>
      <c r="AD69" s="635"/>
      <c r="AE69" s="635"/>
    </row>
    <row r="70" spans="1:31" s="637" customFormat="1" ht="22.5">
      <c r="A70" s="725"/>
      <c r="C70" s="749" t="s">
        <v>3096</v>
      </c>
      <c r="D70" s="730" t="s">
        <v>3106</v>
      </c>
      <c r="E70" s="750" t="s">
        <v>3116</v>
      </c>
      <c r="F70" s="720" t="s">
        <v>418</v>
      </c>
      <c r="G70" s="512">
        <f>[1]БЭ_РСБУ_факт!$SU$415</f>
        <v>50.875019999999992</v>
      </c>
      <c r="H70" s="512">
        <f>[1]БЭ_РСБУ_факт!$SW$415</f>
        <v>0.26021</v>
      </c>
      <c r="I70" s="512">
        <f>[1]БЭ_РСБУ_факт!$SX$415</f>
        <v>0.2863500000000001</v>
      </c>
      <c r="J70" s="519" t="s">
        <v>579</v>
      </c>
      <c r="K70" s="446"/>
      <c r="M70" s="484"/>
      <c r="R70" s="484"/>
      <c r="U70" s="455"/>
      <c r="AA70" s="635"/>
      <c r="AB70" s="635"/>
      <c r="AC70" s="635"/>
      <c r="AD70" s="635"/>
      <c r="AE70" s="635"/>
    </row>
    <row r="71" spans="1:31" s="637" customFormat="1" ht="22.5">
      <c r="A71" s="725"/>
      <c r="C71" s="749" t="s">
        <v>3096</v>
      </c>
      <c r="D71" s="730" t="s">
        <v>3107</v>
      </c>
      <c r="E71" s="750" t="s">
        <v>3117</v>
      </c>
      <c r="F71" s="720" t="s">
        <v>418</v>
      </c>
      <c r="G71" s="512">
        <f>[1]БЭ_РСБУ_факт!$SU$404</f>
        <v>4984.3680000000004</v>
      </c>
      <c r="H71" s="512"/>
      <c r="I71" s="512"/>
      <c r="J71" s="519" t="s">
        <v>579</v>
      </c>
      <c r="K71" s="446"/>
      <c r="M71" s="484"/>
      <c r="R71" s="484"/>
      <c r="U71" s="455"/>
      <c r="AA71" s="635"/>
      <c r="AB71" s="635"/>
      <c r="AC71" s="635"/>
      <c r="AD71" s="635"/>
      <c r="AE71" s="635"/>
    </row>
    <row r="72" spans="1:31" s="637" customFormat="1" ht="22.5">
      <c r="A72" s="725"/>
      <c r="C72" s="749" t="s">
        <v>3096</v>
      </c>
      <c r="D72" s="730" t="s">
        <v>3108</v>
      </c>
      <c r="E72" s="750" t="s">
        <v>3118</v>
      </c>
      <c r="F72" s="720" t="s">
        <v>418</v>
      </c>
      <c r="G72" s="512">
        <f>[1]БЭ_РСБУ_факт!$SU$413</f>
        <v>329.73612000000003</v>
      </c>
      <c r="H72" s="512">
        <f>[1]БЭ_РСБУ_факт!$SW$413</f>
        <v>5.2717200000000002</v>
      </c>
      <c r="I72" s="512">
        <f>[1]БЭ_РСБУ_факт!$SX$413</f>
        <v>0.6137999999999999</v>
      </c>
      <c r="J72" s="519" t="s">
        <v>579</v>
      </c>
      <c r="K72" s="446"/>
      <c r="M72" s="484"/>
      <c r="R72" s="484"/>
      <c r="U72" s="455"/>
      <c r="AA72" s="635"/>
      <c r="AB72" s="635"/>
      <c r="AC72" s="635"/>
      <c r="AD72" s="635"/>
      <c r="AE72" s="635"/>
    </row>
    <row r="73" spans="1:31" s="637" customFormat="1" ht="22.5">
      <c r="A73" s="725"/>
      <c r="C73" s="749" t="s">
        <v>3096</v>
      </c>
      <c r="D73" s="730" t="s">
        <v>3109</v>
      </c>
      <c r="E73" s="750" t="s">
        <v>3119</v>
      </c>
      <c r="F73" s="720" t="s">
        <v>418</v>
      </c>
      <c r="G73" s="512">
        <f>[1]БЭ_РСБУ_факт!$SU$403</f>
        <v>10.045200000000001</v>
      </c>
      <c r="H73" s="512">
        <f>[1]БЭ_РСБУ_факт!$SW$403</f>
        <v>0.16059999999999999</v>
      </c>
      <c r="I73" s="512">
        <f>[1]БЭ_РСБУ_факт!$SX$403</f>
        <v>1.8699999999999998E-2</v>
      </c>
      <c r="J73" s="519" t="s">
        <v>579</v>
      </c>
      <c r="K73" s="446"/>
      <c r="M73" s="484"/>
      <c r="R73" s="484"/>
      <c r="U73" s="455"/>
      <c r="AA73" s="635"/>
      <c r="AB73" s="635"/>
      <c r="AC73" s="635"/>
      <c r="AD73" s="635"/>
      <c r="AE73" s="635"/>
    </row>
    <row r="74" spans="1:31" s="637" customFormat="1" ht="22.5">
      <c r="A74" s="725"/>
      <c r="C74" s="749" t="s">
        <v>3096</v>
      </c>
      <c r="D74" s="730" t="s">
        <v>3110</v>
      </c>
      <c r="E74" s="750" t="s">
        <v>3120</v>
      </c>
      <c r="F74" s="720" t="s">
        <v>418</v>
      </c>
      <c r="G74" s="512">
        <f>[1]БЭ_РСБУ_факт!$SU$274+[1]БЭ_РСБУ_факт!$SU$275</f>
        <v>294.89346999999998</v>
      </c>
      <c r="H74" s="512"/>
      <c r="I74" s="512"/>
      <c r="J74" s="519" t="s">
        <v>579</v>
      </c>
      <c r="K74" s="446"/>
      <c r="M74" s="484"/>
      <c r="R74" s="484"/>
      <c r="U74" s="455"/>
      <c r="AA74" s="635"/>
      <c r="AB74" s="635"/>
      <c r="AC74" s="635"/>
      <c r="AD74" s="635"/>
      <c r="AE74" s="635"/>
    </row>
    <row r="75" spans="1:31" s="637" customFormat="1" ht="22.5">
      <c r="A75" s="725"/>
      <c r="C75" s="749" t="s">
        <v>3096</v>
      </c>
      <c r="D75" s="730" t="s">
        <v>3111</v>
      </c>
      <c r="E75" s="750" t="s">
        <v>3121</v>
      </c>
      <c r="F75" s="720" t="s">
        <v>418</v>
      </c>
      <c r="G75" s="512">
        <f>[1]БЭ_РСБУ_факт!$SU$277</f>
        <v>91.345339999999993</v>
      </c>
      <c r="H75" s="512">
        <f>[1]БЭ_РСБУ_факт!$SW$277</f>
        <v>0.24696000000000001</v>
      </c>
      <c r="I75" s="512">
        <f>[1]БЭ_РСБУ_факт!$SX$277</f>
        <v>0.75423000000000007</v>
      </c>
      <c r="J75" s="519" t="s">
        <v>579</v>
      </c>
      <c r="K75" s="446"/>
      <c r="M75" s="484"/>
      <c r="R75" s="484"/>
      <c r="U75" s="455"/>
      <c r="AA75" s="635"/>
      <c r="AB75" s="635"/>
      <c r="AC75" s="635"/>
      <c r="AD75" s="635"/>
      <c r="AE75" s="635"/>
    </row>
    <row r="76" spans="1:31" s="637" customFormat="1" ht="22.5">
      <c r="A76" s="725"/>
      <c r="C76" s="749" t="s">
        <v>3096</v>
      </c>
      <c r="D76" s="730" t="s">
        <v>3112</v>
      </c>
      <c r="E76" s="750" t="s">
        <v>3122</v>
      </c>
      <c r="F76" s="720" t="s">
        <v>418</v>
      </c>
      <c r="G76" s="512">
        <f>[1]БЭ_РСБУ_факт!$SU$326</f>
        <v>357.91064999999998</v>
      </c>
      <c r="H76" s="512">
        <f>[1]БЭ_РСБУ_факт!$SW$326</f>
        <v>4.1767599999999998</v>
      </c>
      <c r="I76" s="512">
        <f>[1]БЭ_РСБУ_факт!$SX$326</f>
        <v>0.82077</v>
      </c>
      <c r="J76" s="519" t="s">
        <v>579</v>
      </c>
      <c r="K76" s="446"/>
      <c r="M76" s="484"/>
      <c r="R76" s="484"/>
      <c r="U76" s="455"/>
      <c r="AA76" s="635"/>
      <c r="AB76" s="635"/>
      <c r="AC76" s="635"/>
      <c r="AD76" s="635"/>
      <c r="AE76" s="635"/>
    </row>
    <row r="77" spans="1:31" s="637" customFormat="1" ht="22.5">
      <c r="A77" s="725"/>
      <c r="C77" s="749" t="s">
        <v>3096</v>
      </c>
      <c r="D77" s="730" t="s">
        <v>3113</v>
      </c>
      <c r="E77" s="750" t="s">
        <v>3123</v>
      </c>
      <c r="F77" s="720" t="s">
        <v>418</v>
      </c>
      <c r="G77" s="512">
        <f>[1]БЭ_РСБУ_факт!$SU$148</f>
        <v>279.20912999999996</v>
      </c>
      <c r="H77" s="512">
        <f>[1]БЭ_РСБУ_факт!$SW$148</f>
        <v>0.95525000000000004</v>
      </c>
      <c r="I77" s="512">
        <f>[1]БЭ_РСБУ_факт!$SX$148</f>
        <v>1.9807999999999999</v>
      </c>
      <c r="J77" s="519" t="s">
        <v>579</v>
      </c>
      <c r="K77" s="446"/>
      <c r="M77" s="484"/>
      <c r="R77" s="484"/>
      <c r="U77" s="455"/>
      <c r="AA77" s="635"/>
      <c r="AB77" s="635"/>
      <c r="AC77" s="635"/>
      <c r="AD77" s="635"/>
      <c r="AE77" s="635"/>
    </row>
    <row r="78" spans="1:31" s="637" customFormat="1" ht="22.5">
      <c r="A78" s="725"/>
      <c r="C78" s="749" t="s">
        <v>3096</v>
      </c>
      <c r="D78" s="730" t="s">
        <v>3124</v>
      </c>
      <c r="E78" s="750" t="s">
        <v>3127</v>
      </c>
      <c r="F78" s="720" t="s">
        <v>418</v>
      </c>
      <c r="G78" s="512">
        <f>[1]БЭ_РСБУ_факт!$SU$360</f>
        <v>6759.25234</v>
      </c>
      <c r="H78" s="512">
        <f>[1]БЭ_РСБУ_факт!$SW$360</f>
        <v>3.4538000000000006</v>
      </c>
      <c r="I78" s="512">
        <f>[1]БЭ_РСБУ_факт!$SX$360</f>
        <v>3.9395800000000003</v>
      </c>
      <c r="J78" s="519" t="s">
        <v>579</v>
      </c>
      <c r="K78" s="446"/>
      <c r="M78" s="484"/>
      <c r="R78" s="484"/>
      <c r="U78" s="455"/>
      <c r="AA78" s="635"/>
      <c r="AB78" s="635"/>
      <c r="AC78" s="635"/>
      <c r="AD78" s="635"/>
      <c r="AE78" s="635"/>
    </row>
    <row r="79" spans="1:31" s="637" customFormat="1" ht="22.5">
      <c r="A79" s="725"/>
      <c r="C79" s="749" t="s">
        <v>3096</v>
      </c>
      <c r="D79" s="730" t="s">
        <v>3125</v>
      </c>
      <c r="E79" s="750" t="s">
        <v>3128</v>
      </c>
      <c r="F79" s="720" t="s">
        <v>418</v>
      </c>
      <c r="G79" s="512">
        <f>[1]БЭ_РСБУ_факт!$SU$350+[1]БЭ_РСБУ_факт!$SU$398+[1]БЭ_РСБУ_факт!$SU$401+[1]БЭ_РСБУ_факт!$SU$407+1.04</f>
        <v>631.55758999999989</v>
      </c>
      <c r="H79" s="512">
        <f>[1]БЭ_РСБУ_факт!$SW$350+[1]БЭ_РСБУ_факт!$SW$398+[1]БЭ_РСБУ_факт!$SW$401+[1]БЭ_РСБУ_факт!$SW$407</f>
        <v>3.8041400000000003</v>
      </c>
      <c r="I79" s="512">
        <f>[1]БЭ_РСБУ_факт!$SX$350+[1]БЭ_РСБУ_факт!$SX$398+[1]БЭ_РСБУ_факт!$SX$401+[1]БЭ_РСБУ_факт!$SX$407</f>
        <v>0.44584000000000001</v>
      </c>
      <c r="J79" s="519" t="s">
        <v>579</v>
      </c>
      <c r="K79" s="446"/>
      <c r="M79" s="484"/>
      <c r="R79" s="484"/>
      <c r="U79" s="455"/>
      <c r="AA79" s="635"/>
      <c r="AB79" s="635"/>
      <c r="AC79" s="635"/>
      <c r="AD79" s="635"/>
      <c r="AE79" s="635"/>
    </row>
    <row r="80" spans="1:31" s="637" customFormat="1" ht="22.5">
      <c r="A80" s="725"/>
      <c r="C80" s="749" t="s">
        <v>3096</v>
      </c>
      <c r="D80" s="730" t="s">
        <v>3126</v>
      </c>
      <c r="E80" s="750" t="s">
        <v>3129</v>
      </c>
      <c r="F80" s="720" t="s">
        <v>418</v>
      </c>
      <c r="G80" s="512">
        <f>[1]БЭ_РСБУ_факт!$SU$481</f>
        <v>1289.8693400000002</v>
      </c>
      <c r="H80" s="512"/>
      <c r="I80" s="512"/>
      <c r="J80" s="519" t="s">
        <v>579</v>
      </c>
      <c r="K80" s="446"/>
      <c r="M80" s="484"/>
      <c r="R80" s="484"/>
      <c r="U80" s="455"/>
      <c r="AA80" s="635"/>
      <c r="AB80" s="635"/>
      <c r="AC80" s="635"/>
      <c r="AD80" s="635"/>
      <c r="AE80" s="635"/>
    </row>
    <row r="81" spans="1:31" s="637" customFormat="1" ht="22.5">
      <c r="A81" s="725"/>
      <c r="C81" s="749" t="s">
        <v>3096</v>
      </c>
      <c r="D81" s="730" t="s">
        <v>3130</v>
      </c>
      <c r="E81" s="750" t="s">
        <v>3137</v>
      </c>
      <c r="F81" s="720" t="s">
        <v>418</v>
      </c>
      <c r="G81" s="512">
        <f>[1]БЭ_РСБУ_факт!$SU$444</f>
        <v>7089.8892800000003</v>
      </c>
      <c r="H81" s="512">
        <f>[1]БЭ_РСБУ_факт!$SW$444</f>
        <v>113.35128999999999</v>
      </c>
      <c r="I81" s="512">
        <f>[1]БЭ_РСБУ_факт!$SX$444</f>
        <v>13.198450000000001</v>
      </c>
      <c r="J81" s="519" t="s">
        <v>579</v>
      </c>
      <c r="K81" s="446"/>
      <c r="M81" s="484"/>
      <c r="R81" s="484"/>
      <c r="U81" s="455"/>
      <c r="AA81" s="635"/>
      <c r="AB81" s="635"/>
      <c r="AC81" s="635"/>
      <c r="AD81" s="635"/>
      <c r="AE81" s="635"/>
    </row>
    <row r="82" spans="1:31" s="637" customFormat="1" ht="22.5">
      <c r="A82" s="725"/>
      <c r="C82" s="749" t="s">
        <v>3096</v>
      </c>
      <c r="D82" s="730" t="s">
        <v>3131</v>
      </c>
      <c r="E82" s="750" t="s">
        <v>3138</v>
      </c>
      <c r="F82" s="720" t="s">
        <v>418</v>
      </c>
      <c r="G82" s="512">
        <f>[1]БЭ_РСБУ_факт!$SU$470</f>
        <v>95.814049999999995</v>
      </c>
      <c r="H82" s="512">
        <f>[1]БЭ_РСБУ_факт!$SW$470</f>
        <v>1.5318700000000001</v>
      </c>
      <c r="I82" s="512">
        <f>[1]БЭ_РСБУ_факт!$SX$470</f>
        <v>0.17831</v>
      </c>
      <c r="J82" s="519" t="s">
        <v>579</v>
      </c>
      <c r="K82" s="446"/>
      <c r="M82" s="484"/>
      <c r="R82" s="484"/>
      <c r="U82" s="455"/>
      <c r="AA82" s="635"/>
      <c r="AB82" s="635"/>
      <c r="AC82" s="635"/>
      <c r="AD82" s="635"/>
      <c r="AE82" s="635"/>
    </row>
    <row r="83" spans="1:31" s="637" customFormat="1" ht="22.5">
      <c r="A83" s="725"/>
      <c r="C83" s="749" t="s">
        <v>3096</v>
      </c>
      <c r="D83" s="730" t="s">
        <v>3132</v>
      </c>
      <c r="E83" s="750" t="s">
        <v>3139</v>
      </c>
      <c r="F83" s="720" t="s">
        <v>418</v>
      </c>
      <c r="G83" s="512">
        <f>[1]БЭ_РСБУ_факт!$SU$451</f>
        <v>581.30527999999993</v>
      </c>
      <c r="H83" s="512">
        <f>[1]БЭ_РСБУ_факт!$SW$451</f>
        <v>1.14845</v>
      </c>
      <c r="I83" s="512">
        <f>[1]БЭ_РСБУ_факт!$SX$451</f>
        <v>1.1529199999999999</v>
      </c>
      <c r="J83" s="519" t="s">
        <v>579</v>
      </c>
      <c r="K83" s="446"/>
      <c r="M83" s="484"/>
      <c r="R83" s="484"/>
      <c r="U83" s="455"/>
      <c r="AA83" s="635"/>
      <c r="AB83" s="635"/>
      <c r="AC83" s="635"/>
      <c r="AD83" s="635"/>
      <c r="AE83" s="635"/>
    </row>
    <row r="84" spans="1:31" s="637" customFormat="1" ht="22.5">
      <c r="A84" s="725"/>
      <c r="C84" s="749" t="s">
        <v>3096</v>
      </c>
      <c r="D84" s="730" t="s">
        <v>3133</v>
      </c>
      <c r="E84" s="750" t="s">
        <v>3140</v>
      </c>
      <c r="F84" s="720" t="s">
        <v>418</v>
      </c>
      <c r="G84" s="512">
        <f>[1]БЭ_РСБУ_факт!$SU$446+[1]БЭ_РСБУ_факт!$SU$457+[1]БЭ_РСБУ_факт!$SU$484+[1]БЭ_РСБУ_факт!$SU$485+[1]БЭ_РСБУ_факт!$SU$487+[1]БЭ_РСБУ_факт!$SU$488</f>
        <v>258.84562999999997</v>
      </c>
      <c r="H84" s="512">
        <f>[1]БЭ_РСБУ_факт!$SW$446+[1]БЭ_РСБУ_факт!$SW$457+[1]БЭ_РСБУ_факт!$SW$484+[1]БЭ_РСБУ_факт!$SW$485+[1]БЭ_РСБУ_факт!$SW$487+[1]БЭ_РСБУ_факт!$SW$488</f>
        <v>2.1744500000000002</v>
      </c>
      <c r="I84" s="512">
        <f>[1]БЭ_РСБУ_факт!$SX$446+[1]БЭ_РСБУ_факт!$SX$457+[1]БЭ_РСБУ_факт!$SX$484+[1]БЭ_РСБУ_факт!$SX$485+[1]БЭ_РСБУ_факт!$SX$487+[1]БЭ_РСБУ_факт!$SX$488</f>
        <v>0.31215999999999999</v>
      </c>
      <c r="J84" s="519" t="s">
        <v>579</v>
      </c>
      <c r="K84" s="446"/>
      <c r="M84" s="484"/>
      <c r="R84" s="484"/>
      <c r="U84" s="455"/>
      <c r="AA84" s="635"/>
      <c r="AB84" s="635"/>
      <c r="AC84" s="635"/>
      <c r="AD84" s="635"/>
      <c r="AE84" s="635"/>
    </row>
    <row r="85" spans="1:31" s="637" customFormat="1" ht="22.5">
      <c r="A85" s="725"/>
      <c r="C85" s="749" t="s">
        <v>3096</v>
      </c>
      <c r="D85" s="730" t="s">
        <v>3134</v>
      </c>
      <c r="E85" s="750" t="s">
        <v>3141</v>
      </c>
      <c r="F85" s="720" t="s">
        <v>418</v>
      </c>
      <c r="G85" s="512">
        <f>[1]БЭ_РСБУ_факт!$SU$308</f>
        <v>3299.11114</v>
      </c>
      <c r="H85" s="512">
        <v>0</v>
      </c>
      <c r="I85" s="512">
        <v>0</v>
      </c>
      <c r="J85" s="519" t="s">
        <v>579</v>
      </c>
      <c r="K85" s="446"/>
      <c r="M85" s="484"/>
      <c r="R85" s="484"/>
      <c r="U85" s="455"/>
      <c r="AA85" s="635"/>
      <c r="AB85" s="635"/>
      <c r="AC85" s="635"/>
      <c r="AD85" s="635"/>
      <c r="AE85" s="635"/>
    </row>
    <row r="86" spans="1:31" s="637" customFormat="1" ht="22.5">
      <c r="A86" s="725"/>
      <c r="C86" s="749" t="s">
        <v>3096</v>
      </c>
      <c r="D86" s="730" t="s">
        <v>3135</v>
      </c>
      <c r="E86" s="750" t="s">
        <v>3142</v>
      </c>
      <c r="F86" s="720" t="s">
        <v>418</v>
      </c>
      <c r="G86" s="512">
        <v>0</v>
      </c>
      <c r="H86" s="512">
        <v>0</v>
      </c>
      <c r="I86" s="512">
        <f>[1]БЭ_РСБУ_факт!$SX$312</f>
        <v>686.37468000000001</v>
      </c>
      <c r="J86" s="519" t="s">
        <v>579</v>
      </c>
      <c r="K86" s="446"/>
      <c r="M86" s="484"/>
      <c r="R86" s="484"/>
      <c r="U86" s="455"/>
      <c r="AA86" s="635"/>
      <c r="AB86" s="635"/>
      <c r="AC86" s="635"/>
      <c r="AD86" s="635"/>
      <c r="AE86" s="635"/>
    </row>
    <row r="87" spans="1:31" s="637" customFormat="1" ht="22.5">
      <c r="A87" s="725"/>
      <c r="C87" s="749" t="s">
        <v>3096</v>
      </c>
      <c r="D87" s="730" t="s">
        <v>3136</v>
      </c>
      <c r="E87" s="750" t="s">
        <v>3143</v>
      </c>
      <c r="F87" s="720" t="s">
        <v>418</v>
      </c>
      <c r="G87" s="512">
        <f>[1]БЭ_РСБУ_факт!$SV$146+'[5]РСБУ_Управление '!$SW$146</f>
        <v>20309.984509487447</v>
      </c>
      <c r="H87" s="512">
        <v>0</v>
      </c>
      <c r="I87" s="512">
        <v>0</v>
      </c>
      <c r="J87" s="519" t="s">
        <v>579</v>
      </c>
      <c r="K87" s="446"/>
      <c r="M87" s="484"/>
      <c r="R87" s="484"/>
      <c r="U87" s="455"/>
      <c r="AA87" s="635"/>
      <c r="AB87" s="635"/>
      <c r="AC87" s="635"/>
      <c r="AD87" s="635"/>
      <c r="AE87" s="635"/>
    </row>
    <row r="88" spans="1:31" s="191" customFormat="1" ht="18.75">
      <c r="A88" s="15"/>
      <c r="C88" s="169"/>
      <c r="D88" s="453"/>
      <c r="E88" s="188" t="s">
        <v>345</v>
      </c>
      <c r="F88" s="325"/>
      <c r="G88" s="327"/>
      <c r="H88" s="327"/>
      <c r="I88" s="327"/>
      <c r="J88" s="450"/>
      <c r="K88" s="446"/>
      <c r="M88" s="484"/>
      <c r="R88" s="484"/>
      <c r="U88" s="455"/>
      <c r="AA88" s="47"/>
      <c r="AB88" s="47"/>
      <c r="AC88" s="47"/>
      <c r="AD88" s="47"/>
      <c r="AE88" s="47"/>
    </row>
    <row r="89" spans="1:31" s="191" customFormat="1" ht="22.5">
      <c r="A89" s="15"/>
      <c r="C89" s="345"/>
      <c r="D89" s="10" t="s">
        <v>2</v>
      </c>
      <c r="E89" s="269" t="s">
        <v>582</v>
      </c>
      <c r="F89" s="383" t="s">
        <v>418</v>
      </c>
      <c r="G89" s="641">
        <f>G29-G30</f>
        <v>-31208.307130875415</v>
      </c>
      <c r="H89" s="641">
        <f>H29-H30</f>
        <v>-3536.3078029749995</v>
      </c>
      <c r="I89" s="641">
        <f>I29-I30</f>
        <v>-3036.8996775667997</v>
      </c>
      <c r="J89" s="324"/>
      <c r="K89" s="446"/>
      <c r="M89" s="484"/>
      <c r="R89" s="484"/>
      <c r="U89" s="455"/>
      <c r="AA89" s="47"/>
      <c r="AB89" s="47"/>
      <c r="AC89" s="47"/>
      <c r="AD89" s="47"/>
      <c r="AE89" s="47"/>
    </row>
    <row r="90" spans="1:31" s="191" customFormat="1" ht="22.5">
      <c r="A90" s="15"/>
      <c r="C90" s="9"/>
      <c r="D90" s="10" t="s">
        <v>12</v>
      </c>
      <c r="E90" s="269" t="s">
        <v>346</v>
      </c>
      <c r="F90" s="383" t="s">
        <v>418</v>
      </c>
      <c r="G90" s="641">
        <f>[1]БЭ_РСБУ_факт!$SU$838+[1]БЭ_РСБУ_факт!$SV$838+'[5]РСБУ_Управление '!$SV$494+'[5]РСБУ_Управление '!$SW$494</f>
        <v>-22971.130587912885</v>
      </c>
      <c r="H90" s="641">
        <f>[1]БЭ_РСБУ_факт!$SW$838+'[5]РСБУ_Управление '!$SX$494</f>
        <v>-3773.6791579750025</v>
      </c>
      <c r="I90" s="641">
        <f>[1]БЭ_РСБУ_факт!$SX$838+'[5]РСБУ_Управление '!$SY$494</f>
        <v>-3062.6860175668007</v>
      </c>
      <c r="J90" s="324" t="s">
        <v>583</v>
      </c>
      <c r="K90" s="446"/>
      <c r="M90" s="484"/>
      <c r="R90" s="484"/>
      <c r="U90" s="455"/>
      <c r="AA90" s="47"/>
      <c r="AB90" s="47"/>
      <c r="AC90" s="47"/>
      <c r="AD90" s="47"/>
      <c r="AE90" s="47"/>
    </row>
    <row r="91" spans="1:31" s="191" customFormat="1" ht="33.75">
      <c r="A91" s="15"/>
      <c r="C91" s="345"/>
      <c r="D91" s="10" t="s">
        <v>269</v>
      </c>
      <c r="E91" s="7" t="s">
        <v>444</v>
      </c>
      <c r="F91" s="383" t="s">
        <v>418</v>
      </c>
      <c r="G91" s="641">
        <f>[6]ТЭ!$F$282</f>
        <v>7628.041666666667</v>
      </c>
      <c r="H91" s="641">
        <v>0</v>
      </c>
      <c r="I91" s="641">
        <v>0</v>
      </c>
      <c r="J91" s="324"/>
      <c r="K91" s="446"/>
      <c r="M91" s="484"/>
      <c r="R91" s="484"/>
      <c r="U91" s="455"/>
      <c r="AA91" s="47"/>
      <c r="AB91" s="47"/>
      <c r="AC91" s="47"/>
      <c r="AD91" s="47"/>
      <c r="AE91" s="47"/>
    </row>
    <row r="92" spans="1:31" s="191" customFormat="1" ht="18.75">
      <c r="A92" s="15"/>
      <c r="C92" s="345"/>
      <c r="D92" s="10" t="s">
        <v>13</v>
      </c>
      <c r="E92" s="269" t="s">
        <v>347</v>
      </c>
      <c r="F92" s="383" t="s">
        <v>418</v>
      </c>
      <c r="G92" s="641">
        <v>7728.0535200000004</v>
      </c>
      <c r="H92" s="641">
        <v>0</v>
      </c>
      <c r="I92" s="641">
        <v>0</v>
      </c>
      <c r="J92" s="324" t="s">
        <v>588</v>
      </c>
      <c r="K92" s="446"/>
      <c r="M92" s="484"/>
      <c r="R92" s="484"/>
      <c r="U92" s="455"/>
      <c r="AA92" s="47"/>
      <c r="AB92" s="47"/>
      <c r="AC92" s="47"/>
      <c r="AD92" s="47"/>
      <c r="AE92" s="47"/>
    </row>
    <row r="93" spans="1:31" s="191" customFormat="1" ht="22.5">
      <c r="A93" s="15"/>
      <c r="C93" s="345"/>
      <c r="D93" s="10" t="s">
        <v>584</v>
      </c>
      <c r="E93" s="7" t="s">
        <v>445</v>
      </c>
      <c r="F93" s="383" t="s">
        <v>418</v>
      </c>
      <c r="G93" s="641">
        <v>7728.0535200000004</v>
      </c>
      <c r="H93" s="641">
        <v>0</v>
      </c>
      <c r="I93" s="641">
        <v>0</v>
      </c>
      <c r="J93" s="324" t="s">
        <v>589</v>
      </c>
      <c r="K93" s="446"/>
      <c r="M93" s="484"/>
      <c r="R93" s="484"/>
      <c r="U93" s="455"/>
      <c r="AA93" s="47"/>
      <c r="AB93" s="47"/>
      <c r="AC93" s="47"/>
      <c r="AD93" s="47"/>
      <c r="AE93" s="47"/>
    </row>
    <row r="94" spans="1:31" s="191" customFormat="1" ht="22.5">
      <c r="A94" s="15"/>
      <c r="C94" s="345"/>
      <c r="D94" s="10" t="s">
        <v>585</v>
      </c>
      <c r="E94" s="6" t="s">
        <v>446</v>
      </c>
      <c r="F94" s="383" t="s">
        <v>418</v>
      </c>
      <c r="G94" s="641">
        <v>7728.0535200000004</v>
      </c>
      <c r="H94" s="641">
        <v>0</v>
      </c>
      <c r="I94" s="641">
        <v>0</v>
      </c>
      <c r="J94" s="324" t="s">
        <v>590</v>
      </c>
      <c r="K94" s="446"/>
      <c r="M94" s="484"/>
      <c r="R94" s="484"/>
      <c r="U94" s="455"/>
      <c r="AA94" s="47"/>
      <c r="AB94" s="47"/>
      <c r="AC94" s="47"/>
      <c r="AD94" s="47"/>
      <c r="AE94" s="47"/>
    </row>
    <row r="95" spans="1:31" s="191" customFormat="1" ht="22.5">
      <c r="A95" s="15"/>
      <c r="C95" s="345"/>
      <c r="D95" s="10" t="s">
        <v>586</v>
      </c>
      <c r="E95" s="6" t="s">
        <v>447</v>
      </c>
      <c r="F95" s="383" t="s">
        <v>418</v>
      </c>
      <c r="G95" s="641">
        <v>0</v>
      </c>
      <c r="H95" s="641">
        <v>0</v>
      </c>
      <c r="I95" s="641">
        <v>0</v>
      </c>
      <c r="J95" s="324" t="s">
        <v>591</v>
      </c>
      <c r="K95" s="446"/>
      <c r="M95" s="484"/>
      <c r="R95" s="484"/>
      <c r="U95" s="455"/>
      <c r="AA95" s="47"/>
      <c r="AB95" s="47"/>
      <c r="AC95" s="47"/>
      <c r="AD95" s="47"/>
      <c r="AE95" s="47"/>
    </row>
    <row r="96" spans="1:31" s="191" customFormat="1" ht="22.5">
      <c r="A96" s="15"/>
      <c r="C96" s="345"/>
      <c r="D96" s="10" t="s">
        <v>587</v>
      </c>
      <c r="E96" s="7" t="s">
        <v>448</v>
      </c>
      <c r="F96" s="383" t="s">
        <v>418</v>
      </c>
      <c r="G96" s="641">
        <v>0</v>
      </c>
      <c r="H96" s="641">
        <v>0</v>
      </c>
      <c r="I96" s="641">
        <v>0</v>
      </c>
      <c r="J96" s="324"/>
      <c r="K96" s="446"/>
      <c r="M96" s="484"/>
      <c r="R96" s="484"/>
      <c r="U96" s="455"/>
      <c r="AA96" s="47"/>
      <c r="AB96" s="47"/>
      <c r="AC96" s="47"/>
      <c r="AD96" s="47"/>
      <c r="AE96" s="47"/>
    </row>
    <row r="97" spans="1:31" s="191" customFormat="1" ht="33.75">
      <c r="A97" s="15"/>
      <c r="C97" s="345"/>
      <c r="D97" s="10" t="s">
        <v>31</v>
      </c>
      <c r="E97" s="269" t="s">
        <v>348</v>
      </c>
      <c r="F97" s="383" t="s">
        <v>251</v>
      </c>
      <c r="G97" s="679" t="s">
        <v>3220</v>
      </c>
      <c r="H97" s="679" t="s">
        <v>3220</v>
      </c>
      <c r="I97" s="679" t="s">
        <v>3220</v>
      </c>
      <c r="J97" s="324" t="s">
        <v>592</v>
      </c>
      <c r="K97" s="446"/>
      <c r="M97" s="484"/>
      <c r="R97" s="484"/>
      <c r="U97" s="455"/>
      <c r="AA97" s="47"/>
      <c r="AB97" s="47"/>
      <c r="AC97" s="47"/>
      <c r="AD97" s="47"/>
      <c r="AE97" s="47"/>
    </row>
    <row r="98" spans="1:31" s="478" customFormat="1" ht="45">
      <c r="A98" s="572"/>
      <c r="C98" s="345"/>
      <c r="D98" s="10" t="s">
        <v>32</v>
      </c>
      <c r="E98" s="575" t="s">
        <v>593</v>
      </c>
      <c r="F98" s="567" t="s">
        <v>594</v>
      </c>
      <c r="G98" s="641">
        <f>G100+G101+G102+G103+G104</f>
        <v>110.80000000000001</v>
      </c>
      <c r="H98" s="641">
        <f>H100+H101+H102+H103+H104</f>
        <v>110.80000000000001</v>
      </c>
      <c r="I98" s="641">
        <f>I100+I101+I102+I103+I104</f>
        <v>0</v>
      </c>
      <c r="J98" s="324" t="s">
        <v>595</v>
      </c>
      <c r="K98" s="446"/>
      <c r="M98" s="484"/>
      <c r="R98" s="484"/>
      <c r="U98" s="455"/>
      <c r="AA98" s="47"/>
      <c r="AB98" s="47"/>
      <c r="AC98" s="47"/>
      <c r="AD98" s="47"/>
      <c r="AE98" s="47"/>
    </row>
    <row r="99" spans="1:31" s="394" customFormat="1" ht="5.25" hidden="1">
      <c r="A99" s="704"/>
      <c r="B99" s="484"/>
      <c r="C99" s="707"/>
      <c r="D99" s="591" t="s">
        <v>366</v>
      </c>
      <c r="E99" s="611"/>
      <c r="F99" s="706"/>
      <c r="G99" s="585"/>
      <c r="H99" s="585"/>
      <c r="I99" s="585"/>
      <c r="J99" s="598"/>
      <c r="K99" s="484"/>
      <c r="L99" s="484"/>
      <c r="M99" s="484"/>
      <c r="N99" s="484"/>
      <c r="O99" s="484"/>
      <c r="P99" s="484"/>
      <c r="Q99" s="484"/>
      <c r="R99" s="484"/>
      <c r="S99" s="484"/>
      <c r="T99" s="484"/>
      <c r="U99" s="590"/>
      <c r="V99" s="484"/>
      <c r="W99" s="484"/>
      <c r="X99" s="484"/>
      <c r="Y99" s="484"/>
      <c r="Z99" s="484"/>
      <c r="AA99" s="395"/>
      <c r="AB99" s="395"/>
      <c r="AC99" s="395"/>
      <c r="AD99" s="395"/>
      <c r="AE99" s="395"/>
    </row>
    <row r="100" spans="1:31" s="633" customFormat="1" ht="18.75">
      <c r="A100" s="742"/>
      <c r="B100" s="637"/>
      <c r="C100" s="749" t="s">
        <v>3096</v>
      </c>
      <c r="D100" s="10" t="s">
        <v>369</v>
      </c>
      <c r="E100" s="511" t="s">
        <v>3149</v>
      </c>
      <c r="F100" s="741" t="s">
        <v>594</v>
      </c>
      <c r="G100" s="512">
        <v>56</v>
      </c>
      <c r="H100" s="512">
        <v>56</v>
      </c>
      <c r="I100" s="512">
        <v>0</v>
      </c>
      <c r="J100" s="324" t="s">
        <v>778</v>
      </c>
      <c r="K100" s="446"/>
      <c r="L100" s="637"/>
      <c r="M100" s="484"/>
      <c r="N100" s="637"/>
      <c r="O100" s="637"/>
      <c r="P100" s="637"/>
      <c r="Q100" s="637"/>
      <c r="R100" s="484"/>
      <c r="S100" s="637"/>
      <c r="T100" s="637"/>
      <c r="U100" s="455"/>
      <c r="V100" s="637"/>
      <c r="W100" s="637"/>
      <c r="X100" s="637"/>
      <c r="Y100" s="637"/>
      <c r="Z100" s="637"/>
      <c r="AA100" s="635"/>
      <c r="AB100" s="635"/>
      <c r="AC100" s="635"/>
      <c r="AD100" s="635"/>
      <c r="AE100" s="635"/>
    </row>
    <row r="101" spans="1:31" s="633" customFormat="1" ht="18.75">
      <c r="A101" s="742"/>
      <c r="B101" s="637"/>
      <c r="C101" s="749" t="s">
        <v>3096</v>
      </c>
      <c r="D101" s="10" t="s">
        <v>3145</v>
      </c>
      <c r="E101" s="511" t="s">
        <v>3150</v>
      </c>
      <c r="F101" s="741" t="s">
        <v>594</v>
      </c>
      <c r="G101" s="512">
        <v>44.8</v>
      </c>
      <c r="H101" s="512">
        <v>44.8</v>
      </c>
      <c r="I101" s="512">
        <v>0</v>
      </c>
      <c r="J101" s="324" t="s">
        <v>778</v>
      </c>
      <c r="K101" s="446"/>
      <c r="L101" s="637"/>
      <c r="M101" s="484"/>
      <c r="N101" s="637"/>
      <c r="O101" s="637"/>
      <c r="P101" s="637"/>
      <c r="Q101" s="637"/>
      <c r="R101" s="484"/>
      <c r="S101" s="637"/>
      <c r="T101" s="637"/>
      <c r="U101" s="455"/>
      <c r="V101" s="637"/>
      <c r="W101" s="637"/>
      <c r="X101" s="637"/>
      <c r="Y101" s="637"/>
      <c r="Z101" s="637"/>
      <c r="AA101" s="635"/>
      <c r="AB101" s="635"/>
      <c r="AC101" s="635"/>
      <c r="AD101" s="635"/>
      <c r="AE101" s="635"/>
    </row>
    <row r="102" spans="1:31" s="633" customFormat="1" ht="18.75">
      <c r="A102" s="742"/>
      <c r="B102" s="637"/>
      <c r="C102" s="749" t="s">
        <v>3096</v>
      </c>
      <c r="D102" s="10" t="s">
        <v>3146</v>
      </c>
      <c r="E102" s="511" t="s">
        <v>3151</v>
      </c>
      <c r="F102" s="741" t="s">
        <v>594</v>
      </c>
      <c r="G102" s="512">
        <v>7.4</v>
      </c>
      <c r="H102" s="512">
        <v>7.4</v>
      </c>
      <c r="I102" s="512">
        <v>0</v>
      </c>
      <c r="J102" s="324" t="s">
        <v>778</v>
      </c>
      <c r="K102" s="446"/>
      <c r="L102" s="637"/>
      <c r="M102" s="484"/>
      <c r="N102" s="637"/>
      <c r="O102" s="637"/>
      <c r="P102" s="637"/>
      <c r="Q102" s="637"/>
      <c r="R102" s="484"/>
      <c r="S102" s="637"/>
      <c r="T102" s="637"/>
      <c r="U102" s="455"/>
      <c r="V102" s="637"/>
      <c r="W102" s="637"/>
      <c r="X102" s="637"/>
      <c r="Y102" s="637"/>
      <c r="Z102" s="637"/>
      <c r="AA102" s="635"/>
      <c r="AB102" s="635"/>
      <c r="AC102" s="635"/>
      <c r="AD102" s="635"/>
      <c r="AE102" s="635"/>
    </row>
    <row r="103" spans="1:31" s="633" customFormat="1" ht="18.75">
      <c r="A103" s="742"/>
      <c r="B103" s="637"/>
      <c r="C103" s="749" t="s">
        <v>3096</v>
      </c>
      <c r="D103" s="10" t="s">
        <v>3147</v>
      </c>
      <c r="E103" s="511" t="s">
        <v>3152</v>
      </c>
      <c r="F103" s="741" t="s">
        <v>594</v>
      </c>
      <c r="G103" s="512">
        <v>1.7</v>
      </c>
      <c r="H103" s="512">
        <v>1.7</v>
      </c>
      <c r="I103" s="512">
        <v>0</v>
      </c>
      <c r="J103" s="324" t="s">
        <v>778</v>
      </c>
      <c r="K103" s="446"/>
      <c r="L103" s="637"/>
      <c r="M103" s="484"/>
      <c r="N103" s="637"/>
      <c r="O103" s="637"/>
      <c r="P103" s="637"/>
      <c r="Q103" s="637"/>
      <c r="R103" s="484"/>
      <c r="S103" s="637"/>
      <c r="T103" s="637"/>
      <c r="U103" s="455"/>
      <c r="V103" s="637"/>
      <c r="W103" s="637"/>
      <c r="X103" s="637"/>
      <c r="Y103" s="637"/>
      <c r="Z103" s="637"/>
      <c r="AA103" s="635"/>
      <c r="AB103" s="635"/>
      <c r="AC103" s="635"/>
      <c r="AD103" s="635"/>
      <c r="AE103" s="635"/>
    </row>
    <row r="104" spans="1:31" s="633" customFormat="1" ht="18.75">
      <c r="A104" s="742"/>
      <c r="B104" s="637"/>
      <c r="C104" s="749" t="s">
        <v>3096</v>
      </c>
      <c r="D104" s="10" t="s">
        <v>3148</v>
      </c>
      <c r="E104" s="511" t="s">
        <v>3153</v>
      </c>
      <c r="F104" s="741" t="s">
        <v>594</v>
      </c>
      <c r="G104" s="512">
        <v>0.9</v>
      </c>
      <c r="H104" s="512">
        <v>0.9</v>
      </c>
      <c r="I104" s="512">
        <v>0</v>
      </c>
      <c r="J104" s="324" t="s">
        <v>778</v>
      </c>
      <c r="K104" s="446"/>
      <c r="L104" s="637"/>
      <c r="M104" s="484"/>
      <c r="N104" s="637"/>
      <c r="O104" s="637"/>
      <c r="P104" s="637"/>
      <c r="Q104" s="637"/>
      <c r="R104" s="484"/>
      <c r="S104" s="637"/>
      <c r="T104" s="637"/>
      <c r="U104" s="455"/>
      <c r="V104" s="637"/>
      <c r="W104" s="637"/>
      <c r="X104" s="637"/>
      <c r="Y104" s="637"/>
      <c r="Z104" s="637"/>
      <c r="AA104" s="635"/>
      <c r="AB104" s="635"/>
      <c r="AC104" s="635"/>
      <c r="AD104" s="635"/>
      <c r="AE104" s="635"/>
    </row>
    <row r="105" spans="1:31" s="633" customFormat="1" ht="22.5">
      <c r="A105" s="705"/>
      <c r="B105" s="637"/>
      <c r="C105" s="169"/>
      <c r="D105" s="453"/>
      <c r="E105" s="613" t="s">
        <v>620</v>
      </c>
      <c r="F105" s="325"/>
      <c r="G105" s="327"/>
      <c r="H105" s="327"/>
      <c r="I105" s="327"/>
      <c r="J105" s="451" t="s">
        <v>777</v>
      </c>
      <c r="K105" s="446"/>
      <c r="L105" s="637"/>
      <c r="M105" s="484"/>
      <c r="N105" s="637"/>
      <c r="O105" s="637"/>
      <c r="P105" s="637"/>
      <c r="Q105" s="637"/>
      <c r="R105" s="484"/>
      <c r="S105" s="637"/>
      <c r="T105" s="637"/>
      <c r="U105" s="455"/>
      <c r="V105" s="637"/>
      <c r="W105" s="637"/>
      <c r="X105" s="637"/>
      <c r="Y105" s="637"/>
      <c r="Z105" s="637"/>
      <c r="AA105" s="635"/>
      <c r="AB105" s="635"/>
      <c r="AC105" s="635"/>
      <c r="AD105" s="635"/>
      <c r="AE105" s="635"/>
    </row>
    <row r="106" spans="1:31" s="478" customFormat="1" ht="22.5">
      <c r="A106" s="572"/>
      <c r="C106" s="345"/>
      <c r="D106" s="10" t="s">
        <v>349</v>
      </c>
      <c r="E106" s="570" t="s">
        <v>596</v>
      </c>
      <c r="F106" s="567" t="s">
        <v>594</v>
      </c>
      <c r="G106" s="641">
        <v>58.61</v>
      </c>
      <c r="H106" s="641">
        <v>58.61</v>
      </c>
      <c r="I106" s="641">
        <v>0</v>
      </c>
      <c r="J106" s="324" t="s">
        <v>597</v>
      </c>
      <c r="K106" s="446"/>
      <c r="M106" s="484"/>
      <c r="R106" s="484"/>
      <c r="U106" s="455"/>
      <c r="AA106" s="47"/>
      <c r="AB106" s="47"/>
      <c r="AC106" s="47"/>
      <c r="AD106" s="47"/>
      <c r="AE106" s="47"/>
    </row>
    <row r="107" spans="1:31" s="478" customFormat="1" ht="22.5">
      <c r="A107" s="572"/>
      <c r="C107" s="345"/>
      <c r="D107" s="10" t="s">
        <v>350</v>
      </c>
      <c r="E107" s="570" t="s">
        <v>599</v>
      </c>
      <c r="F107" s="567" t="s">
        <v>598</v>
      </c>
      <c r="G107" s="3">
        <v>232.97200000000001</v>
      </c>
      <c r="H107" s="3">
        <v>0</v>
      </c>
      <c r="I107" s="3">
        <v>0</v>
      </c>
      <c r="J107" s="324" t="s">
        <v>605</v>
      </c>
      <c r="K107" s="446"/>
      <c r="M107" s="484"/>
      <c r="R107" s="484"/>
      <c r="U107" s="455"/>
      <c r="AA107" s="47"/>
      <c r="AB107" s="47"/>
      <c r="AC107" s="47"/>
      <c r="AD107" s="47"/>
      <c r="AE107" s="47"/>
    </row>
    <row r="108" spans="1:31" s="478" customFormat="1" ht="18.75">
      <c r="A108" s="572"/>
      <c r="C108" s="345"/>
      <c r="D108" s="10" t="s">
        <v>413</v>
      </c>
      <c r="E108" s="570" t="s">
        <v>600</v>
      </c>
      <c r="F108" s="567" t="s">
        <v>598</v>
      </c>
      <c r="G108" s="651">
        <v>1.4219999999999999</v>
      </c>
      <c r="H108" s="651">
        <v>0</v>
      </c>
      <c r="I108" s="651">
        <v>0</v>
      </c>
      <c r="J108" s="324" t="s">
        <v>606</v>
      </c>
      <c r="K108" s="446"/>
      <c r="M108" s="484"/>
      <c r="R108" s="484"/>
      <c r="U108" s="455"/>
      <c r="AA108" s="47"/>
      <c r="AB108" s="47"/>
      <c r="AC108" s="47"/>
      <c r="AD108" s="47"/>
      <c r="AE108" s="47"/>
    </row>
    <row r="109" spans="1:31" s="478" customFormat="1" ht="33.75">
      <c r="A109" s="572"/>
      <c r="C109" s="345"/>
      <c r="D109" s="10" t="s">
        <v>351</v>
      </c>
      <c r="E109" s="570" t="s">
        <v>603</v>
      </c>
      <c r="F109" s="567" t="s">
        <v>598</v>
      </c>
      <c r="G109" s="3">
        <v>177.41233910809299</v>
      </c>
      <c r="H109" s="3">
        <v>1.0109399999999999</v>
      </c>
      <c r="I109" s="3">
        <v>0</v>
      </c>
      <c r="J109" s="324" t="s">
        <v>607</v>
      </c>
      <c r="K109" s="446"/>
      <c r="M109" s="484"/>
      <c r="R109" s="484"/>
      <c r="U109" s="455"/>
      <c r="AA109" s="47"/>
      <c r="AB109" s="47"/>
      <c r="AC109" s="47"/>
      <c r="AD109" s="47"/>
      <c r="AE109" s="47"/>
    </row>
    <row r="110" spans="1:31" s="478" customFormat="1" ht="18.75">
      <c r="A110" s="572"/>
      <c r="C110" s="345"/>
      <c r="D110" s="10" t="s">
        <v>449</v>
      </c>
      <c r="E110" s="571" t="s">
        <v>601</v>
      </c>
      <c r="F110" s="567" t="s">
        <v>598</v>
      </c>
      <c r="G110" s="3">
        <v>35.464377031399998</v>
      </c>
      <c r="H110" s="3">
        <v>0</v>
      </c>
      <c r="I110" s="3">
        <v>0</v>
      </c>
      <c r="J110" s="324"/>
      <c r="K110" s="446"/>
      <c r="M110" s="484"/>
      <c r="R110" s="484"/>
      <c r="U110" s="455"/>
      <c r="AA110" s="47"/>
      <c r="AB110" s="47"/>
      <c r="AC110" s="47"/>
      <c r="AD110" s="47"/>
      <c r="AE110" s="47"/>
    </row>
    <row r="111" spans="1:31" s="478" customFormat="1" ht="45">
      <c r="A111" s="572"/>
      <c r="C111" s="345"/>
      <c r="D111" s="10" t="s">
        <v>604</v>
      </c>
      <c r="E111" s="607" t="s">
        <v>602</v>
      </c>
      <c r="F111" s="567" t="s">
        <v>598</v>
      </c>
      <c r="G111" s="3">
        <f>G110-4.3787936</f>
        <v>31.085583431399996</v>
      </c>
      <c r="H111" s="3">
        <v>0</v>
      </c>
      <c r="I111" s="3">
        <v>0</v>
      </c>
      <c r="J111" s="324"/>
      <c r="K111" s="446"/>
      <c r="M111" s="484"/>
      <c r="R111" s="484"/>
      <c r="U111" s="455"/>
      <c r="AA111" s="47"/>
      <c r="AB111" s="47"/>
      <c r="AC111" s="47"/>
      <c r="AD111" s="47"/>
      <c r="AE111" s="47"/>
    </row>
    <row r="112" spans="1:31" s="478" customFormat="1" ht="22.5">
      <c r="A112" s="572"/>
      <c r="C112" s="345"/>
      <c r="D112" s="10" t="s">
        <v>450</v>
      </c>
      <c r="E112" s="570" t="s">
        <v>608</v>
      </c>
      <c r="F112" s="567" t="s">
        <v>598</v>
      </c>
      <c r="G112" s="3">
        <v>141.94796207669299</v>
      </c>
      <c r="H112" s="3">
        <v>1.0109399999999999</v>
      </c>
      <c r="I112" s="3">
        <v>0</v>
      </c>
      <c r="J112" s="324"/>
      <c r="K112" s="446"/>
      <c r="M112" s="484"/>
      <c r="R112" s="484"/>
      <c r="U112" s="455"/>
      <c r="AA112" s="47"/>
      <c r="AB112" s="47"/>
      <c r="AC112" s="47"/>
      <c r="AD112" s="47"/>
      <c r="AE112" s="47"/>
    </row>
    <row r="113" spans="1:31" s="478" customFormat="1" ht="22.5">
      <c r="A113" s="572"/>
      <c r="C113" s="345"/>
      <c r="D113" s="10" t="s">
        <v>352</v>
      </c>
      <c r="E113" s="575" t="s">
        <v>609</v>
      </c>
      <c r="F113" s="567" t="s">
        <v>610</v>
      </c>
      <c r="G113" s="641">
        <v>33230.199999999997</v>
      </c>
      <c r="H113" s="641">
        <v>294.3</v>
      </c>
      <c r="I113" s="641">
        <v>0</v>
      </c>
      <c r="J113" s="324"/>
      <c r="K113" s="446"/>
      <c r="M113" s="484"/>
      <c r="R113" s="484"/>
      <c r="U113" s="455"/>
      <c r="AA113" s="47"/>
      <c r="AB113" s="47"/>
      <c r="AC113" s="47"/>
      <c r="AD113" s="47"/>
      <c r="AE113" s="47"/>
    </row>
    <row r="114" spans="1:31" s="478" customFormat="1" ht="22.5">
      <c r="A114" s="572"/>
      <c r="C114" s="345"/>
      <c r="D114" s="10" t="s">
        <v>353</v>
      </c>
      <c r="E114" s="575" t="s">
        <v>611</v>
      </c>
      <c r="F114" s="567" t="s">
        <v>612</v>
      </c>
      <c r="G114" s="641">
        <v>42858.881673000004</v>
      </c>
      <c r="H114" s="641">
        <v>294.3</v>
      </c>
      <c r="I114" s="641">
        <v>0</v>
      </c>
      <c r="J114" s="324"/>
      <c r="K114" s="446"/>
      <c r="M114" s="484"/>
      <c r="R114" s="484"/>
      <c r="U114" s="455"/>
      <c r="AA114" s="47"/>
      <c r="AB114" s="47"/>
      <c r="AC114" s="47"/>
      <c r="AD114" s="47"/>
      <c r="AE114" s="47"/>
    </row>
    <row r="115" spans="1:31" s="478" customFormat="1" ht="22.5">
      <c r="A115" s="572"/>
      <c r="C115" s="345"/>
      <c r="D115" s="10" t="s">
        <v>614</v>
      </c>
      <c r="E115" s="570" t="s">
        <v>613</v>
      </c>
      <c r="F115" s="567" t="s">
        <v>612</v>
      </c>
      <c r="G115" s="641">
        <v>0</v>
      </c>
      <c r="H115" s="641">
        <v>0</v>
      </c>
      <c r="I115" s="641">
        <v>0</v>
      </c>
      <c r="J115" s="324" t="s">
        <v>615</v>
      </c>
      <c r="K115" s="446"/>
      <c r="M115" s="484"/>
      <c r="R115" s="484"/>
      <c r="U115" s="455"/>
      <c r="AA115" s="47"/>
      <c r="AB115" s="47"/>
      <c r="AC115" s="47"/>
      <c r="AD115" s="47"/>
      <c r="AE115" s="47"/>
    </row>
    <row r="116" spans="1:31" s="474" customFormat="1" ht="22.5">
      <c r="A116" s="572"/>
      <c r="B116" s="478"/>
      <c r="C116" s="345"/>
      <c r="D116" s="10" t="s">
        <v>354</v>
      </c>
      <c r="E116" s="575" t="s">
        <v>356</v>
      </c>
      <c r="F116" s="567" t="s">
        <v>534</v>
      </c>
      <c r="G116" s="641">
        <f>135.9+9.3</f>
        <v>145.20000000000002</v>
      </c>
      <c r="H116" s="641">
        <v>7.5</v>
      </c>
      <c r="I116" s="641">
        <f>10.5-9.3</f>
        <v>1.1999999999999993</v>
      </c>
      <c r="J116" s="324"/>
      <c r="K116" s="446"/>
      <c r="L116" s="478"/>
      <c r="M116" s="484"/>
      <c r="N116" s="478"/>
      <c r="O116" s="478"/>
      <c r="P116" s="478"/>
      <c r="Q116" s="478"/>
      <c r="R116" s="484"/>
      <c r="S116" s="478"/>
      <c r="T116" s="478"/>
      <c r="U116" s="455"/>
      <c r="V116" s="478"/>
      <c r="W116" s="478"/>
      <c r="X116" s="478"/>
      <c r="Y116" s="478"/>
      <c r="Z116" s="478"/>
      <c r="AA116" s="47"/>
      <c r="AB116" s="47"/>
      <c r="AC116" s="47"/>
      <c r="AD116" s="47"/>
      <c r="AE116" s="47"/>
    </row>
    <row r="117" spans="1:31" s="474" customFormat="1" ht="22.5">
      <c r="A117" s="572"/>
      <c r="B117" s="478"/>
      <c r="C117" s="345"/>
      <c r="D117" s="10" t="s">
        <v>355</v>
      </c>
      <c r="E117" s="575" t="s">
        <v>616</v>
      </c>
      <c r="F117" s="567" t="s">
        <v>534</v>
      </c>
      <c r="G117" s="641">
        <v>4.1900000000000004</v>
      </c>
      <c r="H117" s="641">
        <v>0.3</v>
      </c>
      <c r="I117" s="641">
        <v>7.0000000000000007E-2</v>
      </c>
      <c r="J117" s="324"/>
      <c r="K117" s="446"/>
      <c r="L117" s="478"/>
      <c r="M117" s="484"/>
      <c r="N117" s="478"/>
      <c r="O117" s="478"/>
      <c r="P117" s="478"/>
      <c r="Q117" s="478"/>
      <c r="R117" s="484"/>
      <c r="S117" s="478"/>
      <c r="T117" s="478"/>
      <c r="U117" s="455"/>
      <c r="V117" s="478"/>
      <c r="W117" s="478"/>
      <c r="X117" s="478"/>
      <c r="Y117" s="478"/>
      <c r="Z117" s="478"/>
      <c r="AA117" s="47"/>
      <c r="AB117" s="47"/>
      <c r="AC117" s="47"/>
      <c r="AD117" s="47"/>
      <c r="AE117" s="47"/>
    </row>
    <row r="118" spans="1:31" ht="56.25">
      <c r="C118" s="345"/>
      <c r="D118" s="10" t="s">
        <v>357</v>
      </c>
      <c r="E118" s="575" t="s">
        <v>617</v>
      </c>
      <c r="F118" s="567" t="s">
        <v>618</v>
      </c>
      <c r="G118" s="3">
        <v>230.5</v>
      </c>
      <c r="H118" s="3">
        <v>0</v>
      </c>
      <c r="I118" s="3">
        <v>0</v>
      </c>
      <c r="J118" s="324" t="s">
        <v>619</v>
      </c>
      <c r="K118" s="446"/>
    </row>
    <row r="119" spans="1:31" s="394" customFormat="1" ht="5.25" hidden="1">
      <c r="A119" s="392"/>
      <c r="B119" s="484"/>
      <c r="C119" s="407"/>
      <c r="D119" s="623" t="s">
        <v>520</v>
      </c>
      <c r="E119" s="622"/>
      <c r="F119" s="600"/>
      <c r="G119" s="585"/>
      <c r="H119" s="585"/>
      <c r="I119" s="585"/>
      <c r="J119" s="598"/>
      <c r="K119" s="484"/>
      <c r="L119" s="484"/>
      <c r="M119" s="484"/>
      <c r="N119" s="484"/>
      <c r="O119" s="484"/>
      <c r="P119" s="484"/>
      <c r="Q119" s="484"/>
      <c r="R119" s="484"/>
      <c r="S119" s="484"/>
      <c r="T119" s="484"/>
      <c r="U119" s="590"/>
      <c r="V119" s="484"/>
      <c r="W119" s="484"/>
      <c r="X119" s="484"/>
      <c r="Y119" s="484"/>
      <c r="Z119" s="484"/>
      <c r="AA119" s="395"/>
      <c r="AB119" s="395"/>
      <c r="AC119" s="395"/>
      <c r="AD119" s="395"/>
      <c r="AE119" s="395"/>
    </row>
    <row r="120" spans="1:31" s="633" customFormat="1" ht="22.5">
      <c r="A120" s="742"/>
      <c r="B120" s="637"/>
      <c r="C120" s="749" t="s">
        <v>3096</v>
      </c>
      <c r="D120" s="10" t="s">
        <v>3154</v>
      </c>
      <c r="E120" s="511" t="s">
        <v>3149</v>
      </c>
      <c r="F120" s="741" t="s">
        <v>618</v>
      </c>
      <c r="G120" s="651">
        <v>221.2</v>
      </c>
      <c r="H120" s="651">
        <v>0</v>
      </c>
      <c r="I120" s="651">
        <v>0</v>
      </c>
      <c r="J120" s="324" t="s">
        <v>621</v>
      </c>
      <c r="K120" s="446"/>
      <c r="L120" s="637"/>
      <c r="M120" s="484"/>
      <c r="N120" s="637"/>
      <c r="O120" s="637"/>
      <c r="P120" s="637"/>
      <c r="Q120" s="637"/>
      <c r="R120" s="484"/>
      <c r="S120" s="637"/>
      <c r="T120" s="637"/>
      <c r="U120" s="455"/>
      <c r="V120" s="637"/>
      <c r="W120" s="637"/>
      <c r="X120" s="637"/>
      <c r="Y120" s="637"/>
      <c r="Z120" s="637"/>
      <c r="AA120" s="635"/>
      <c r="AB120" s="635"/>
      <c r="AC120" s="635"/>
      <c r="AD120" s="635"/>
      <c r="AE120" s="635"/>
    </row>
    <row r="121" spans="1:31" s="633" customFormat="1" ht="22.5">
      <c r="A121" s="742"/>
      <c r="B121" s="637"/>
      <c r="C121" s="749" t="s">
        <v>3096</v>
      </c>
      <c r="D121" s="10" t="s">
        <v>3155</v>
      </c>
      <c r="E121" s="511" t="s">
        <v>3150</v>
      </c>
      <c r="F121" s="741" t="s">
        <v>618</v>
      </c>
      <c r="G121" s="651">
        <v>230.8</v>
      </c>
      <c r="H121" s="651">
        <v>0</v>
      </c>
      <c r="I121" s="651">
        <v>0</v>
      </c>
      <c r="J121" s="324" t="s">
        <v>621</v>
      </c>
      <c r="K121" s="446"/>
      <c r="L121" s="637"/>
      <c r="M121" s="484"/>
      <c r="N121" s="637"/>
      <c r="O121" s="637"/>
      <c r="P121" s="637"/>
      <c r="Q121" s="637"/>
      <c r="R121" s="484"/>
      <c r="S121" s="637"/>
      <c r="T121" s="637"/>
      <c r="U121" s="455"/>
      <c r="V121" s="637"/>
      <c r="W121" s="637"/>
      <c r="X121" s="637"/>
      <c r="Y121" s="637"/>
      <c r="Z121" s="637"/>
      <c r="AA121" s="635"/>
      <c r="AB121" s="635"/>
      <c r="AC121" s="635"/>
      <c r="AD121" s="635"/>
      <c r="AE121" s="635"/>
    </row>
    <row r="122" spans="1:31" s="633" customFormat="1" ht="22.5">
      <c r="A122" s="742"/>
      <c r="B122" s="637"/>
      <c r="C122" s="749" t="s">
        <v>3096</v>
      </c>
      <c r="D122" s="10" t="s">
        <v>3156</v>
      </c>
      <c r="E122" s="511" t="s">
        <v>3151</v>
      </c>
      <c r="F122" s="741" t="s">
        <v>618</v>
      </c>
      <c r="G122" s="651">
        <v>289.39999999999998</v>
      </c>
      <c r="H122" s="651">
        <v>0</v>
      </c>
      <c r="I122" s="651">
        <v>0</v>
      </c>
      <c r="J122" s="324" t="s">
        <v>621</v>
      </c>
      <c r="K122" s="446"/>
      <c r="L122" s="637"/>
      <c r="M122" s="484"/>
      <c r="N122" s="637"/>
      <c r="O122" s="637"/>
      <c r="P122" s="637"/>
      <c r="Q122" s="637"/>
      <c r="R122" s="484"/>
      <c r="S122" s="637"/>
      <c r="T122" s="637"/>
      <c r="U122" s="455"/>
      <c r="V122" s="637"/>
      <c r="W122" s="637"/>
      <c r="X122" s="637"/>
      <c r="Y122" s="637"/>
      <c r="Z122" s="637"/>
      <c r="AA122" s="635"/>
      <c r="AB122" s="635"/>
      <c r="AC122" s="635"/>
      <c r="AD122" s="635"/>
      <c r="AE122" s="635"/>
    </row>
    <row r="123" spans="1:31" s="633" customFormat="1" ht="22.5">
      <c r="A123" s="742"/>
      <c r="B123" s="637"/>
      <c r="C123" s="749" t="s">
        <v>3096</v>
      </c>
      <c r="D123" s="10" t="s">
        <v>3157</v>
      </c>
      <c r="E123" s="511" t="s">
        <v>3152</v>
      </c>
      <c r="F123" s="741" t="s">
        <v>618</v>
      </c>
      <c r="G123" s="651">
        <v>276.39999999999998</v>
      </c>
      <c r="H123" s="651">
        <v>0</v>
      </c>
      <c r="I123" s="651">
        <v>0</v>
      </c>
      <c r="J123" s="324" t="s">
        <v>621</v>
      </c>
      <c r="K123" s="446"/>
      <c r="L123" s="637"/>
      <c r="M123" s="484"/>
      <c r="N123" s="637"/>
      <c r="O123" s="637"/>
      <c r="P123" s="637"/>
      <c r="Q123" s="637"/>
      <c r="R123" s="484"/>
      <c r="S123" s="637"/>
      <c r="T123" s="637"/>
      <c r="U123" s="455"/>
      <c r="V123" s="637"/>
      <c r="W123" s="637"/>
      <c r="X123" s="637"/>
      <c r="Y123" s="637"/>
      <c r="Z123" s="637"/>
      <c r="AA123" s="635"/>
      <c r="AB123" s="635"/>
      <c r="AC123" s="635"/>
      <c r="AD123" s="635"/>
      <c r="AE123" s="635"/>
    </row>
    <row r="124" spans="1:31" s="633" customFormat="1" ht="22.5">
      <c r="A124" s="742"/>
      <c r="B124" s="637"/>
      <c r="C124" s="749" t="s">
        <v>3096</v>
      </c>
      <c r="D124" s="10" t="s">
        <v>3158</v>
      </c>
      <c r="E124" s="511" t="s">
        <v>3153</v>
      </c>
      <c r="F124" s="741" t="s">
        <v>618</v>
      </c>
      <c r="G124" s="651">
        <v>302.39999999999998</v>
      </c>
      <c r="H124" s="651">
        <v>0</v>
      </c>
      <c r="I124" s="651">
        <v>0</v>
      </c>
      <c r="J124" s="324" t="s">
        <v>621</v>
      </c>
      <c r="K124" s="446"/>
      <c r="L124" s="637"/>
      <c r="M124" s="484"/>
      <c r="N124" s="637"/>
      <c r="O124" s="637"/>
      <c r="P124" s="637"/>
      <c r="Q124" s="637"/>
      <c r="R124" s="484"/>
      <c r="S124" s="637"/>
      <c r="T124" s="637"/>
      <c r="U124" s="455"/>
      <c r="V124" s="637"/>
      <c r="W124" s="637"/>
      <c r="X124" s="637"/>
      <c r="Y124" s="637"/>
      <c r="Z124" s="637"/>
      <c r="AA124" s="635"/>
      <c r="AB124" s="635"/>
      <c r="AC124" s="635"/>
      <c r="AD124" s="635"/>
      <c r="AE124" s="635"/>
    </row>
    <row r="125" spans="1:31" ht="22.5">
      <c r="C125" s="169"/>
      <c r="D125" s="453"/>
      <c r="E125" s="613" t="s">
        <v>620</v>
      </c>
      <c r="F125" s="325"/>
      <c r="G125" s="327"/>
      <c r="H125" s="327"/>
      <c r="I125" s="327"/>
      <c r="J125" s="451" t="s">
        <v>622</v>
      </c>
      <c r="K125" s="446"/>
    </row>
    <row r="126" spans="1:31" s="474" customFormat="1" ht="45">
      <c r="A126" s="572"/>
      <c r="B126" s="478"/>
      <c r="C126" s="345"/>
      <c r="D126" s="10" t="s">
        <v>623</v>
      </c>
      <c r="E126" s="575" t="s">
        <v>624</v>
      </c>
      <c r="F126" s="567" t="s">
        <v>664</v>
      </c>
      <c r="G126" s="3">
        <v>0</v>
      </c>
      <c r="H126" s="3">
        <v>0</v>
      </c>
      <c r="I126" s="3">
        <v>0</v>
      </c>
      <c r="J126" s="324" t="s">
        <v>625</v>
      </c>
      <c r="K126" s="446"/>
      <c r="L126" s="478"/>
      <c r="M126" s="484"/>
      <c r="N126" s="478"/>
      <c r="O126" s="478"/>
      <c r="P126" s="478"/>
      <c r="Q126" s="478"/>
      <c r="R126" s="484"/>
      <c r="S126" s="478"/>
      <c r="T126" s="478"/>
      <c r="U126" s="455"/>
      <c r="V126" s="478"/>
      <c r="W126" s="478"/>
      <c r="X126" s="478"/>
      <c r="Y126" s="478"/>
      <c r="Z126" s="478"/>
      <c r="AA126" s="47"/>
      <c r="AB126" s="47"/>
      <c r="AC126" s="47"/>
      <c r="AD126" s="47"/>
      <c r="AE126" s="47"/>
    </row>
    <row r="127" spans="1:31" s="394" customFormat="1" ht="5.25" hidden="1">
      <c r="A127" s="392"/>
      <c r="B127" s="484"/>
      <c r="C127" s="407"/>
      <c r="D127" s="591" t="s">
        <v>626</v>
      </c>
      <c r="E127" s="611"/>
      <c r="F127" s="600"/>
      <c r="G127" s="585"/>
      <c r="H127" s="585"/>
      <c r="I127" s="585"/>
      <c r="J127" s="598"/>
      <c r="K127" s="484"/>
      <c r="L127" s="484"/>
      <c r="M127" s="484"/>
      <c r="N127" s="484"/>
      <c r="O127" s="484"/>
      <c r="P127" s="484"/>
      <c r="Q127" s="484"/>
      <c r="R127" s="484"/>
      <c r="S127" s="484"/>
      <c r="T127" s="484"/>
      <c r="U127" s="590"/>
      <c r="V127" s="484"/>
      <c r="W127" s="484"/>
      <c r="X127" s="484"/>
      <c r="Y127" s="484"/>
      <c r="Z127" s="484"/>
      <c r="AA127" s="395"/>
      <c r="AB127" s="395"/>
      <c r="AC127" s="395"/>
      <c r="AD127" s="395"/>
      <c r="AE127" s="395"/>
    </row>
    <row r="128" spans="1:31" s="474" customFormat="1" ht="22.5">
      <c r="A128" s="572"/>
      <c r="B128" s="478"/>
      <c r="C128" s="169"/>
      <c r="D128" s="453"/>
      <c r="E128" s="613" t="s">
        <v>620</v>
      </c>
      <c r="F128" s="325"/>
      <c r="G128" s="327"/>
      <c r="H128" s="327"/>
      <c r="I128" s="327"/>
      <c r="J128" s="451" t="s">
        <v>667</v>
      </c>
      <c r="K128" s="446"/>
      <c r="L128" s="478"/>
      <c r="M128" s="484"/>
      <c r="N128" s="478"/>
      <c r="O128" s="478"/>
      <c r="P128" s="478"/>
      <c r="Q128" s="478"/>
      <c r="R128" s="484"/>
      <c r="S128" s="478"/>
      <c r="T128" s="478"/>
      <c r="U128" s="455"/>
      <c r="V128" s="478"/>
      <c r="W128" s="478"/>
      <c r="X128" s="478"/>
      <c r="Y128" s="478"/>
      <c r="Z128" s="478"/>
      <c r="AA128" s="47"/>
      <c r="AB128" s="47"/>
      <c r="AC128" s="47"/>
      <c r="AD128" s="47"/>
      <c r="AE128" s="47"/>
    </row>
    <row r="129" spans="1:31" s="474" customFormat="1" ht="33.75">
      <c r="A129" s="572"/>
      <c r="B129" s="478"/>
      <c r="C129" s="345"/>
      <c r="D129" s="10" t="s">
        <v>627</v>
      </c>
      <c r="E129" s="575" t="s">
        <v>628</v>
      </c>
      <c r="F129" s="567" t="s">
        <v>664</v>
      </c>
      <c r="G129" s="3">
        <v>229.4</v>
      </c>
      <c r="H129" s="3">
        <v>0</v>
      </c>
      <c r="I129" s="3">
        <v>0</v>
      </c>
      <c r="J129" s="324" t="s">
        <v>665</v>
      </c>
      <c r="K129" s="446"/>
      <c r="L129" s="478"/>
      <c r="M129" s="484"/>
      <c r="N129" s="478"/>
      <c r="O129" s="478"/>
      <c r="P129" s="478"/>
      <c r="Q129" s="478"/>
      <c r="R129" s="484"/>
      <c r="S129" s="478"/>
      <c r="T129" s="478"/>
      <c r="U129" s="455"/>
      <c r="V129" s="478"/>
      <c r="W129" s="478"/>
      <c r="X129" s="478"/>
      <c r="Y129" s="478"/>
      <c r="Z129" s="478"/>
      <c r="AA129" s="47"/>
      <c r="AB129" s="47"/>
      <c r="AC129" s="47"/>
      <c r="AD129" s="47"/>
      <c r="AE129" s="47"/>
    </row>
    <row r="130" spans="1:31" s="394" customFormat="1" ht="5.25" hidden="1">
      <c r="A130" s="392"/>
      <c r="B130" s="484"/>
      <c r="C130" s="407"/>
      <c r="D130" s="591" t="s">
        <v>683</v>
      </c>
      <c r="E130" s="611"/>
      <c r="F130" s="600"/>
      <c r="G130" s="585"/>
      <c r="H130" s="585"/>
      <c r="I130" s="585"/>
      <c r="J130" s="598"/>
      <c r="K130" s="484"/>
      <c r="L130" s="484"/>
      <c r="M130" s="484"/>
      <c r="N130" s="484"/>
      <c r="O130" s="484"/>
      <c r="P130" s="484"/>
      <c r="Q130" s="484"/>
      <c r="R130" s="484"/>
      <c r="S130" s="484"/>
      <c r="T130" s="484"/>
      <c r="U130" s="590"/>
      <c r="V130" s="484"/>
      <c r="W130" s="484"/>
      <c r="X130" s="484"/>
      <c r="Y130" s="484"/>
      <c r="Z130" s="484"/>
      <c r="AA130" s="395"/>
      <c r="AB130" s="395"/>
      <c r="AC130" s="395"/>
      <c r="AD130" s="395"/>
      <c r="AE130" s="395"/>
    </row>
    <row r="131" spans="1:31" s="633" customFormat="1" ht="22.5">
      <c r="A131" s="742"/>
      <c r="B131" s="637"/>
      <c r="C131" s="749" t="s">
        <v>3096</v>
      </c>
      <c r="D131" s="10" t="s">
        <v>3159</v>
      </c>
      <c r="E131" s="511" t="s">
        <v>3149</v>
      </c>
      <c r="F131" s="741" t="s">
        <v>664</v>
      </c>
      <c r="G131" s="651">
        <v>223.1</v>
      </c>
      <c r="H131" s="651">
        <v>0</v>
      </c>
      <c r="I131" s="651">
        <v>0</v>
      </c>
      <c r="J131" s="324" t="s">
        <v>681</v>
      </c>
      <c r="K131" s="446"/>
      <c r="L131" s="637"/>
      <c r="M131" s="484"/>
      <c r="N131" s="637"/>
      <c r="O131" s="637"/>
      <c r="P131" s="637"/>
      <c r="Q131" s="637"/>
      <c r="R131" s="484"/>
      <c r="S131" s="637"/>
      <c r="T131" s="637"/>
      <c r="U131" s="455"/>
      <c r="V131" s="637"/>
      <c r="W131" s="637"/>
      <c r="X131" s="637"/>
      <c r="Y131" s="637"/>
      <c r="Z131" s="637"/>
      <c r="AA131" s="635"/>
      <c r="AB131" s="635"/>
      <c r="AC131" s="635"/>
      <c r="AD131" s="635"/>
      <c r="AE131" s="635"/>
    </row>
    <row r="132" spans="1:31" s="633" customFormat="1" ht="22.5">
      <c r="A132" s="742"/>
      <c r="B132" s="637"/>
      <c r="C132" s="749" t="s">
        <v>3096</v>
      </c>
      <c r="D132" s="10" t="s">
        <v>3160</v>
      </c>
      <c r="E132" s="511" t="s">
        <v>3150</v>
      </c>
      <c r="F132" s="741" t="s">
        <v>664</v>
      </c>
      <c r="G132" s="651">
        <v>226.2</v>
      </c>
      <c r="H132" s="651">
        <v>0</v>
      </c>
      <c r="I132" s="651">
        <v>0</v>
      </c>
      <c r="J132" s="324" t="s">
        <v>681</v>
      </c>
      <c r="K132" s="446"/>
      <c r="L132" s="637"/>
      <c r="M132" s="484"/>
      <c r="N132" s="637"/>
      <c r="O132" s="637"/>
      <c r="P132" s="637"/>
      <c r="Q132" s="637"/>
      <c r="R132" s="484"/>
      <c r="S132" s="637"/>
      <c r="T132" s="637"/>
      <c r="U132" s="455"/>
      <c r="V132" s="637"/>
      <c r="W132" s="637"/>
      <c r="X132" s="637"/>
      <c r="Y132" s="637"/>
      <c r="Z132" s="637"/>
      <c r="AA132" s="635"/>
      <c r="AB132" s="635"/>
      <c r="AC132" s="635"/>
      <c r="AD132" s="635"/>
      <c r="AE132" s="635"/>
    </row>
    <row r="133" spans="1:31" s="633" customFormat="1" ht="22.5">
      <c r="A133" s="742"/>
      <c r="B133" s="637"/>
      <c r="C133" s="749" t="s">
        <v>3096</v>
      </c>
      <c r="D133" s="10" t="s">
        <v>3161</v>
      </c>
      <c r="E133" s="511" t="s">
        <v>3151</v>
      </c>
      <c r="F133" s="741" t="s">
        <v>664</v>
      </c>
      <c r="G133" s="651">
        <v>298.10000000000002</v>
      </c>
      <c r="H133" s="651">
        <v>0</v>
      </c>
      <c r="I133" s="651">
        <v>0</v>
      </c>
      <c r="J133" s="324" t="s">
        <v>681</v>
      </c>
      <c r="K133" s="446"/>
      <c r="L133" s="637"/>
      <c r="M133" s="484"/>
      <c r="N133" s="637"/>
      <c r="O133" s="637"/>
      <c r="P133" s="637"/>
      <c r="Q133" s="637"/>
      <c r="R133" s="484"/>
      <c r="S133" s="637"/>
      <c r="T133" s="637"/>
      <c r="U133" s="455"/>
      <c r="V133" s="637"/>
      <c r="W133" s="637"/>
      <c r="X133" s="637"/>
      <c r="Y133" s="637"/>
      <c r="Z133" s="637"/>
      <c r="AA133" s="635"/>
      <c r="AB133" s="635"/>
      <c r="AC133" s="635"/>
      <c r="AD133" s="635"/>
      <c r="AE133" s="635"/>
    </row>
    <row r="134" spans="1:31" s="633" customFormat="1" ht="22.5">
      <c r="A134" s="742"/>
      <c r="B134" s="637"/>
      <c r="C134" s="749" t="s">
        <v>3096</v>
      </c>
      <c r="D134" s="10" t="s">
        <v>3162</v>
      </c>
      <c r="E134" s="511" t="s">
        <v>3152</v>
      </c>
      <c r="F134" s="741" t="s">
        <v>664</v>
      </c>
      <c r="G134" s="651">
        <v>284.8</v>
      </c>
      <c r="H134" s="651">
        <v>0</v>
      </c>
      <c r="I134" s="651">
        <v>0</v>
      </c>
      <c r="J134" s="324" t="s">
        <v>681</v>
      </c>
      <c r="K134" s="446"/>
      <c r="L134" s="637"/>
      <c r="M134" s="484"/>
      <c r="N134" s="637"/>
      <c r="O134" s="637"/>
      <c r="P134" s="637"/>
      <c r="Q134" s="637"/>
      <c r="R134" s="484"/>
      <c r="S134" s="637"/>
      <c r="T134" s="637"/>
      <c r="U134" s="455"/>
      <c r="V134" s="637"/>
      <c r="W134" s="637"/>
      <c r="X134" s="637"/>
      <c r="Y134" s="637"/>
      <c r="Z134" s="637"/>
      <c r="AA134" s="635"/>
      <c r="AB134" s="635"/>
      <c r="AC134" s="635"/>
      <c r="AD134" s="635"/>
      <c r="AE134" s="635"/>
    </row>
    <row r="135" spans="1:31" s="633" customFormat="1" ht="22.5">
      <c r="A135" s="742"/>
      <c r="B135" s="637"/>
      <c r="C135" s="749" t="s">
        <v>3096</v>
      </c>
      <c r="D135" s="10" t="s">
        <v>3163</v>
      </c>
      <c r="E135" s="511" t="s">
        <v>3153</v>
      </c>
      <c r="F135" s="741" t="s">
        <v>664</v>
      </c>
      <c r="G135" s="651">
        <v>236.6</v>
      </c>
      <c r="H135" s="651">
        <v>0</v>
      </c>
      <c r="I135" s="651">
        <v>0</v>
      </c>
      <c r="J135" s="324" t="s">
        <v>681</v>
      </c>
      <c r="K135" s="446"/>
      <c r="L135" s="637"/>
      <c r="M135" s="484"/>
      <c r="N135" s="637"/>
      <c r="O135" s="637"/>
      <c r="P135" s="637"/>
      <c r="Q135" s="637"/>
      <c r="R135" s="484"/>
      <c r="S135" s="637"/>
      <c r="T135" s="637"/>
      <c r="U135" s="455"/>
      <c r="V135" s="637"/>
      <c r="W135" s="637"/>
      <c r="X135" s="637"/>
      <c r="Y135" s="637"/>
      <c r="Z135" s="637"/>
      <c r="AA135" s="635"/>
      <c r="AB135" s="635"/>
      <c r="AC135" s="635"/>
      <c r="AD135" s="635"/>
      <c r="AE135" s="635"/>
    </row>
    <row r="136" spans="1:31" s="474" customFormat="1" ht="22.5">
      <c r="A136" s="572"/>
      <c r="B136" s="478"/>
      <c r="C136" s="169"/>
      <c r="D136" s="453"/>
      <c r="E136" s="613" t="s">
        <v>620</v>
      </c>
      <c r="F136" s="325"/>
      <c r="G136" s="327"/>
      <c r="H136" s="327"/>
      <c r="I136" s="327"/>
      <c r="J136" s="451" t="s">
        <v>666</v>
      </c>
      <c r="K136" s="446"/>
      <c r="L136" s="478"/>
      <c r="M136" s="484"/>
      <c r="N136" s="478"/>
      <c r="O136" s="478"/>
      <c r="P136" s="478"/>
      <c r="Q136" s="478"/>
      <c r="R136" s="484"/>
      <c r="S136" s="478"/>
      <c r="T136" s="478"/>
      <c r="U136" s="455"/>
      <c r="V136" s="478"/>
      <c r="W136" s="478"/>
      <c r="X136" s="478"/>
      <c r="Y136" s="478"/>
      <c r="Z136" s="478"/>
      <c r="AA136" s="47"/>
      <c r="AB136" s="47"/>
      <c r="AC136" s="47"/>
      <c r="AD136" s="47"/>
      <c r="AE136" s="47"/>
    </row>
    <row r="137" spans="1:31" s="633" customFormat="1" ht="33.75">
      <c r="A137" s="638"/>
      <c r="B137" s="637"/>
      <c r="C137" s="345"/>
      <c r="D137" s="10" t="s">
        <v>668</v>
      </c>
      <c r="E137" s="643" t="s">
        <v>673</v>
      </c>
      <c r="F137" s="639" t="s">
        <v>678</v>
      </c>
      <c r="G137" s="641">
        <f>G47/G107/1000</f>
        <v>5.2892068574764348E-2</v>
      </c>
      <c r="H137" s="641">
        <v>0</v>
      </c>
      <c r="I137" s="641">
        <v>0</v>
      </c>
      <c r="J137" s="324" t="s">
        <v>680</v>
      </c>
      <c r="K137" s="446"/>
      <c r="L137" s="637"/>
      <c r="M137" s="484"/>
      <c r="N137" s="637"/>
      <c r="O137" s="637"/>
      <c r="P137" s="637"/>
      <c r="Q137" s="637"/>
      <c r="R137" s="484"/>
      <c r="S137" s="637"/>
      <c r="T137" s="637"/>
      <c r="U137" s="455"/>
      <c r="V137" s="637"/>
      <c r="W137" s="637"/>
      <c r="X137" s="637"/>
      <c r="Y137" s="637"/>
      <c r="Z137" s="637"/>
      <c r="AA137" s="635"/>
      <c r="AB137" s="635"/>
      <c r="AC137" s="635"/>
      <c r="AD137" s="635"/>
      <c r="AE137" s="635"/>
    </row>
    <row r="138" spans="1:31" s="633" customFormat="1" ht="33.75">
      <c r="A138" s="638"/>
      <c r="B138" s="637"/>
      <c r="C138" s="345"/>
      <c r="D138" s="10" t="s">
        <v>669</v>
      </c>
      <c r="E138" s="643" t="s">
        <v>674</v>
      </c>
      <c r="F138" s="639" t="s">
        <v>679</v>
      </c>
      <c r="G138" s="641">
        <v>2.4799000000000002</v>
      </c>
      <c r="H138" s="641">
        <v>0</v>
      </c>
      <c r="I138" s="641">
        <v>0</v>
      </c>
      <c r="J138" s="324" t="s">
        <v>680</v>
      </c>
      <c r="K138" s="446"/>
      <c r="L138" s="637"/>
      <c r="M138" s="484"/>
      <c r="N138" s="637"/>
      <c r="O138" s="637"/>
      <c r="P138" s="637"/>
      <c r="Q138" s="637"/>
      <c r="R138" s="484"/>
      <c r="S138" s="637"/>
      <c r="T138" s="637"/>
      <c r="U138" s="455"/>
      <c r="V138" s="637"/>
      <c r="W138" s="637"/>
      <c r="X138" s="637"/>
      <c r="Y138" s="637"/>
      <c r="Z138" s="637"/>
      <c r="AA138" s="635"/>
      <c r="AB138" s="635"/>
      <c r="AC138" s="635"/>
      <c r="AD138" s="635"/>
      <c r="AE138" s="635"/>
    </row>
    <row r="139" spans="1:31" s="633" customFormat="1" ht="67.5">
      <c r="A139" s="638"/>
      <c r="B139" s="637"/>
      <c r="C139" s="345"/>
      <c r="D139" s="10" t="s">
        <v>670</v>
      </c>
      <c r="E139" s="643" t="s">
        <v>675</v>
      </c>
      <c r="F139" s="639" t="s">
        <v>251</v>
      </c>
      <c r="G139" s="712"/>
      <c r="H139" s="712"/>
      <c r="I139" s="712"/>
      <c r="J139" s="324" t="s">
        <v>469</v>
      </c>
      <c r="K139" s="446"/>
      <c r="L139" s="637"/>
      <c r="M139" s="484"/>
      <c r="N139" s="637"/>
      <c r="O139" s="637"/>
      <c r="P139" s="637"/>
      <c r="Q139" s="637"/>
      <c r="R139" s="484"/>
      <c r="S139" s="637"/>
      <c r="T139" s="637"/>
      <c r="U139" s="455"/>
      <c r="V139" s="637"/>
      <c r="W139" s="637"/>
      <c r="X139" s="637"/>
      <c r="Y139" s="637"/>
      <c r="Z139" s="637"/>
      <c r="AA139" s="635"/>
      <c r="AB139" s="635"/>
      <c r="AC139" s="635"/>
      <c r="AD139" s="635"/>
      <c r="AE139" s="635"/>
    </row>
    <row r="140" spans="1:31" s="633" customFormat="1" ht="22.5">
      <c r="A140" s="638"/>
      <c r="B140" s="637"/>
      <c r="C140" s="345"/>
      <c r="D140" s="10" t="s">
        <v>672</v>
      </c>
      <c r="E140" s="642" t="s">
        <v>676</v>
      </c>
      <c r="F140" s="639" t="s">
        <v>251</v>
      </c>
      <c r="G140" s="712"/>
      <c r="H140" s="712"/>
      <c r="I140" s="712"/>
      <c r="J140" s="324" t="s">
        <v>469</v>
      </c>
      <c r="K140" s="446"/>
      <c r="L140" s="637"/>
      <c r="M140" s="484"/>
      <c r="N140" s="637"/>
      <c r="O140" s="637"/>
      <c r="P140" s="637"/>
      <c r="Q140" s="637"/>
      <c r="R140" s="484"/>
      <c r="S140" s="637"/>
      <c r="T140" s="637"/>
      <c r="U140" s="455"/>
      <c r="V140" s="637"/>
      <c r="W140" s="637"/>
      <c r="X140" s="637"/>
      <c r="Y140" s="637"/>
      <c r="Z140" s="637"/>
      <c r="AA140" s="635"/>
      <c r="AB140" s="635"/>
      <c r="AC140" s="635"/>
      <c r="AD140" s="635"/>
      <c r="AE140" s="635"/>
    </row>
    <row r="141" spans="1:31" s="633" customFormat="1" ht="22.5">
      <c r="A141" s="638"/>
      <c r="B141" s="637"/>
      <c r="C141" s="345"/>
      <c r="D141" s="10" t="s">
        <v>671</v>
      </c>
      <c r="E141" s="642" t="s">
        <v>677</v>
      </c>
      <c r="F141" s="639" t="s">
        <v>251</v>
      </c>
      <c r="G141" s="712"/>
      <c r="H141" s="712"/>
      <c r="I141" s="712"/>
      <c r="J141" s="324" t="s">
        <v>469</v>
      </c>
      <c r="K141" s="446"/>
      <c r="L141" s="637"/>
      <c r="M141" s="484"/>
      <c r="N141" s="637"/>
      <c r="O141" s="637"/>
      <c r="P141" s="637"/>
      <c r="Q141" s="637"/>
      <c r="R141" s="484"/>
      <c r="S141" s="637"/>
      <c r="T141" s="637"/>
      <c r="U141" s="455"/>
      <c r="V141" s="637"/>
      <c r="W141" s="637"/>
      <c r="X141" s="637"/>
      <c r="Y141" s="637"/>
      <c r="Z141" s="637"/>
      <c r="AA141" s="635"/>
      <c r="AB141" s="635"/>
      <c r="AC141" s="635"/>
      <c r="AD141" s="635"/>
      <c r="AE141" s="635"/>
    </row>
    <row r="142" spans="1:31" s="394" customFormat="1" ht="5.25" hidden="1">
      <c r="A142" s="392"/>
      <c r="B142" s="484"/>
      <c r="C142" s="407"/>
      <c r="D142" s="627"/>
      <c r="E142" s="626"/>
      <c r="F142" s="625"/>
      <c r="G142" s="624"/>
      <c r="H142" s="624"/>
      <c r="I142" s="624"/>
      <c r="J142" s="624"/>
      <c r="K142" s="484"/>
      <c r="L142" s="484"/>
      <c r="M142" s="484"/>
      <c r="N142" s="484"/>
      <c r="O142" s="484"/>
      <c r="P142" s="484"/>
      <c r="Q142" s="484"/>
      <c r="R142" s="484"/>
      <c r="S142" s="484"/>
      <c r="T142" s="484"/>
      <c r="U142" s="590"/>
      <c r="V142" s="484"/>
      <c r="W142" s="484"/>
      <c r="X142" s="484"/>
      <c r="Y142" s="484"/>
      <c r="Z142" s="484"/>
      <c r="AA142" s="395"/>
      <c r="AB142" s="395"/>
      <c r="AC142" s="395"/>
      <c r="AD142" s="395"/>
      <c r="AE142" s="395"/>
    </row>
    <row r="143" spans="1:31" ht="10.5" customHeight="1">
      <c r="C143" s="345"/>
    </row>
    <row r="144" spans="1:31" ht="12.75">
      <c r="C144" s="345"/>
      <c r="D144" s="621">
        <v>1</v>
      </c>
      <c r="E144" s="833" t="s">
        <v>685</v>
      </c>
      <c r="F144" s="833"/>
      <c r="G144" s="833"/>
      <c r="H144" s="724"/>
      <c r="I144" s="724"/>
      <c r="J144" s="391"/>
    </row>
    <row r="145" spans="1:31" s="394" customFormat="1" ht="11.25">
      <c r="A145" s="392"/>
      <c r="B145" s="301"/>
      <c r="C145" s="393"/>
      <c r="E145" s="640" t="s">
        <v>686</v>
      </c>
      <c r="F145" s="633"/>
      <c r="G145" s="633"/>
      <c r="H145" s="633"/>
      <c r="I145" s="633"/>
      <c r="K145" s="191"/>
      <c r="L145" s="191"/>
      <c r="M145" s="484"/>
      <c r="N145" s="191"/>
      <c r="O145" s="191"/>
      <c r="P145" s="191"/>
      <c r="Q145" s="191"/>
      <c r="R145" s="484"/>
      <c r="S145" s="191"/>
      <c r="T145" s="191"/>
      <c r="U145" s="455"/>
      <c r="V145" s="191"/>
      <c r="W145" s="191"/>
      <c r="X145" s="191"/>
      <c r="Y145" s="191"/>
      <c r="Z145" s="191"/>
      <c r="AA145" s="47"/>
      <c r="AB145" s="395"/>
      <c r="AC145" s="395"/>
      <c r="AD145" s="395"/>
      <c r="AE145" s="395"/>
    </row>
    <row r="146" spans="1:31" s="394" customFormat="1" ht="10.5" customHeight="1">
      <c r="A146" s="392"/>
      <c r="B146" s="301"/>
      <c r="C146" s="393"/>
      <c r="K146" s="191"/>
      <c r="L146" s="191"/>
      <c r="M146" s="484"/>
      <c r="N146" s="191"/>
      <c r="O146" s="191"/>
      <c r="P146" s="191"/>
      <c r="Q146" s="191"/>
      <c r="R146" s="484"/>
      <c r="S146" s="191"/>
      <c r="T146" s="191"/>
      <c r="U146" s="455"/>
      <c r="V146" s="191"/>
      <c r="W146" s="191"/>
      <c r="X146" s="191"/>
      <c r="Y146" s="191"/>
      <c r="Z146" s="191"/>
      <c r="AA146" s="47"/>
      <c r="AB146" s="395"/>
      <c r="AC146" s="395"/>
      <c r="AD146" s="395"/>
      <c r="AE146" s="395"/>
    </row>
    <row r="147" spans="1:31" s="394" customFormat="1" ht="10.5" customHeight="1">
      <c r="A147" s="392"/>
      <c r="B147" s="301"/>
      <c r="C147" s="393"/>
      <c r="K147" s="191"/>
      <c r="L147" s="191"/>
      <c r="M147" s="484"/>
      <c r="N147" s="191"/>
      <c r="O147" s="191"/>
      <c r="P147" s="191"/>
      <c r="Q147" s="191"/>
      <c r="R147" s="484"/>
      <c r="S147" s="191"/>
      <c r="T147" s="191"/>
      <c r="U147" s="455"/>
      <c r="V147" s="191"/>
      <c r="W147" s="191"/>
      <c r="X147" s="191"/>
      <c r="Y147" s="191"/>
      <c r="Z147" s="191"/>
      <c r="AA147" s="47"/>
      <c r="AB147" s="395"/>
      <c r="AC147" s="395"/>
      <c r="AD147" s="395"/>
      <c r="AE147" s="395"/>
    </row>
    <row r="148" spans="1:31" s="394" customFormat="1" ht="10.5" customHeight="1">
      <c r="A148" s="392"/>
      <c r="B148" s="301"/>
      <c r="C148" s="393"/>
      <c r="G148" s="395" t="str">
        <f>IF(G29-G30 &lt;&gt;G89,"WARNING","")</f>
        <v/>
      </c>
      <c r="H148" s="395" t="str">
        <f>IF(H29-H30 &lt;&gt;H89,"WARNING","")</f>
        <v/>
      </c>
      <c r="I148" s="395" t="str">
        <f>IF(I29-I30 &lt;&gt;I89,"WARNING","")</f>
        <v/>
      </c>
      <c r="K148" s="191"/>
      <c r="L148" s="191"/>
      <c r="M148" s="484"/>
      <c r="N148" s="191"/>
      <c r="O148" s="191"/>
      <c r="P148" s="191"/>
      <c r="Q148" s="191"/>
      <c r="R148" s="484"/>
      <c r="S148" s="191"/>
      <c r="T148" s="191"/>
      <c r="U148" s="455"/>
      <c r="V148" s="191"/>
      <c r="W148" s="191"/>
      <c r="X148" s="191"/>
      <c r="Y148" s="191"/>
      <c r="Z148" s="191"/>
      <c r="AA148" s="47"/>
      <c r="AB148" s="395"/>
      <c r="AC148" s="395"/>
      <c r="AD148" s="395"/>
      <c r="AE148" s="395"/>
    </row>
    <row r="149" spans="1:31" s="394" customFormat="1" ht="10.5" customHeight="1">
      <c r="A149" s="392"/>
      <c r="B149" s="301"/>
      <c r="C149" s="393"/>
      <c r="K149" s="191"/>
      <c r="L149" s="191"/>
      <c r="M149" s="484"/>
      <c r="N149" s="191"/>
      <c r="O149" s="191"/>
      <c r="P149" s="191"/>
      <c r="Q149" s="191"/>
      <c r="R149" s="484"/>
      <c r="S149" s="191"/>
      <c r="T149" s="191"/>
      <c r="U149" s="455"/>
      <c r="V149" s="191"/>
      <c r="W149" s="191"/>
      <c r="X149" s="191"/>
      <c r="Y149" s="191"/>
      <c r="Z149" s="191"/>
      <c r="AA149" s="47"/>
      <c r="AB149" s="395"/>
      <c r="AC149" s="395"/>
      <c r="AD149" s="395"/>
      <c r="AE149" s="395"/>
    </row>
    <row r="150" spans="1:31" s="394" customFormat="1" ht="10.5" customHeight="1">
      <c r="A150" s="392"/>
      <c r="B150" s="301"/>
      <c r="C150" s="393"/>
      <c r="K150" s="191"/>
      <c r="L150" s="191"/>
      <c r="M150" s="484"/>
      <c r="N150" s="191"/>
      <c r="O150" s="191"/>
      <c r="P150" s="191"/>
      <c r="Q150" s="191"/>
      <c r="R150" s="484"/>
      <c r="S150" s="191"/>
      <c r="T150" s="191"/>
      <c r="U150" s="455"/>
      <c r="V150" s="191"/>
      <c r="W150" s="191"/>
      <c r="X150" s="191"/>
      <c r="Y150" s="191"/>
      <c r="Z150" s="191"/>
      <c r="AA150" s="47"/>
      <c r="AB150" s="395"/>
      <c r="AC150" s="395"/>
      <c r="AD150" s="395"/>
      <c r="AE150" s="395"/>
    </row>
    <row r="151" spans="1:31" s="394" customFormat="1" ht="10.5" customHeight="1">
      <c r="A151" s="392"/>
      <c r="B151" s="301"/>
      <c r="C151" s="393"/>
      <c r="K151" s="191"/>
      <c r="L151" s="191"/>
      <c r="M151" s="484"/>
      <c r="N151" s="191"/>
      <c r="O151" s="191"/>
      <c r="P151" s="191"/>
      <c r="Q151" s="191"/>
      <c r="R151" s="484"/>
      <c r="S151" s="191"/>
      <c r="T151" s="191"/>
      <c r="U151" s="455"/>
      <c r="V151" s="191"/>
      <c r="W151" s="191"/>
      <c r="X151" s="191"/>
      <c r="Y151" s="191"/>
      <c r="Z151" s="191"/>
      <c r="AA151" s="47"/>
      <c r="AB151" s="395"/>
      <c r="AC151" s="395"/>
      <c r="AD151" s="395"/>
      <c r="AE151" s="395"/>
    </row>
    <row r="152" spans="1:31" s="394" customFormat="1" ht="10.5" customHeight="1">
      <c r="A152" s="392"/>
      <c r="B152" s="301"/>
      <c r="C152" s="393"/>
      <c r="K152" s="191"/>
      <c r="L152" s="191"/>
      <c r="M152" s="484"/>
      <c r="N152" s="191"/>
      <c r="O152" s="191"/>
      <c r="P152" s="191"/>
      <c r="Q152" s="191"/>
      <c r="R152" s="484"/>
      <c r="S152" s="191"/>
      <c r="T152" s="191"/>
      <c r="U152" s="455"/>
      <c r="V152" s="191"/>
      <c r="W152" s="191"/>
      <c r="X152" s="191"/>
      <c r="Y152" s="191"/>
      <c r="Z152" s="191"/>
      <c r="AA152" s="47"/>
      <c r="AB152" s="395"/>
      <c r="AC152" s="395"/>
      <c r="AD152" s="395"/>
      <c r="AE152" s="395"/>
    </row>
    <row r="153" spans="1:31" s="394" customFormat="1" ht="10.5" customHeight="1">
      <c r="A153" s="392"/>
      <c r="B153" s="301"/>
      <c r="C153" s="393"/>
      <c r="K153" s="191"/>
      <c r="L153" s="191"/>
      <c r="M153" s="484"/>
      <c r="N153" s="191"/>
      <c r="O153" s="191"/>
      <c r="P153" s="191"/>
      <c r="Q153" s="191"/>
      <c r="R153" s="484"/>
      <c r="S153" s="191"/>
      <c r="T153" s="191"/>
      <c r="U153" s="455"/>
      <c r="V153" s="191"/>
      <c r="W153" s="191"/>
      <c r="X153" s="191"/>
      <c r="Y153" s="191"/>
      <c r="Z153" s="191"/>
      <c r="AA153" s="47"/>
      <c r="AB153" s="395"/>
      <c r="AC153" s="395"/>
      <c r="AD153" s="395"/>
      <c r="AE153" s="395"/>
    </row>
    <row r="154" spans="1:31" s="394" customFormat="1" ht="10.5" customHeight="1">
      <c r="A154" s="392"/>
      <c r="B154" s="301"/>
      <c r="C154" s="393"/>
      <c r="K154" s="191"/>
      <c r="L154" s="191"/>
      <c r="M154" s="484"/>
      <c r="N154" s="191"/>
      <c r="O154" s="191"/>
      <c r="P154" s="191"/>
      <c r="Q154" s="191"/>
      <c r="R154" s="484"/>
      <c r="S154" s="191"/>
      <c r="T154" s="191"/>
      <c r="U154" s="455"/>
      <c r="V154" s="191"/>
      <c r="W154" s="191"/>
      <c r="X154" s="191"/>
      <c r="Y154" s="191"/>
      <c r="Z154" s="191"/>
      <c r="AA154" s="47"/>
      <c r="AB154" s="395"/>
      <c r="AC154" s="395"/>
      <c r="AD154" s="395"/>
      <c r="AE154" s="395"/>
    </row>
    <row r="155" spans="1:31" s="394" customFormat="1" ht="10.5" customHeight="1">
      <c r="A155" s="392"/>
      <c r="B155" s="301"/>
      <c r="C155" s="393"/>
      <c r="K155" s="191"/>
      <c r="L155" s="191"/>
      <c r="M155" s="484"/>
      <c r="N155" s="191"/>
      <c r="O155" s="191"/>
      <c r="P155" s="191"/>
      <c r="Q155" s="191"/>
      <c r="R155" s="484"/>
      <c r="S155" s="191"/>
      <c r="T155" s="191"/>
      <c r="U155" s="455"/>
      <c r="V155" s="191"/>
      <c r="W155" s="191"/>
      <c r="X155" s="191"/>
      <c r="Y155" s="191"/>
      <c r="Z155" s="191"/>
      <c r="AA155" s="47"/>
      <c r="AB155" s="395"/>
      <c r="AC155" s="395"/>
      <c r="AD155" s="395"/>
      <c r="AE155" s="395"/>
    </row>
    <row r="156" spans="1:31" s="394" customFormat="1" ht="10.5" customHeight="1">
      <c r="A156" s="392"/>
      <c r="B156" s="301"/>
      <c r="C156" s="393"/>
      <c r="K156" s="191"/>
      <c r="L156" s="191"/>
      <c r="M156" s="484"/>
      <c r="N156" s="191"/>
      <c r="O156" s="191"/>
      <c r="P156" s="191"/>
      <c r="Q156" s="191"/>
      <c r="R156" s="484"/>
      <c r="S156" s="191"/>
      <c r="T156" s="191"/>
      <c r="U156" s="455"/>
      <c r="V156" s="191"/>
      <c r="W156" s="191"/>
      <c r="X156" s="191"/>
      <c r="Y156" s="191"/>
      <c r="Z156" s="191"/>
      <c r="AA156" s="47"/>
      <c r="AB156" s="395"/>
      <c r="AC156" s="395"/>
      <c r="AD156" s="395"/>
      <c r="AE156" s="395"/>
    </row>
    <row r="157" spans="1:31" s="394" customFormat="1" ht="10.5" customHeight="1">
      <c r="A157" s="392"/>
      <c r="B157" s="301"/>
      <c r="C157" s="393"/>
      <c r="K157" s="191"/>
      <c r="L157" s="191"/>
      <c r="M157" s="484"/>
      <c r="N157" s="191"/>
      <c r="O157" s="191"/>
      <c r="P157" s="191"/>
      <c r="Q157" s="191"/>
      <c r="R157" s="484"/>
      <c r="S157" s="191"/>
      <c r="T157" s="191"/>
      <c r="U157" s="455"/>
      <c r="V157" s="191"/>
      <c r="W157" s="191"/>
      <c r="X157" s="191"/>
      <c r="Y157" s="191"/>
      <c r="Z157" s="191"/>
      <c r="AA157" s="47"/>
      <c r="AB157" s="395"/>
      <c r="AC157" s="395"/>
      <c r="AD157" s="395"/>
      <c r="AE157" s="395"/>
    </row>
    <row r="158" spans="1:31" s="394" customFormat="1" ht="10.5" customHeight="1">
      <c r="A158" s="392"/>
      <c r="B158" s="301"/>
      <c r="C158" s="393"/>
      <c r="K158" s="191"/>
      <c r="L158" s="191"/>
      <c r="M158" s="484"/>
      <c r="N158" s="191"/>
      <c r="O158" s="191"/>
      <c r="P158" s="191"/>
      <c r="Q158" s="191"/>
      <c r="R158" s="484"/>
      <c r="S158" s="191"/>
      <c r="T158" s="191"/>
      <c r="U158" s="455"/>
      <c r="V158" s="191"/>
      <c r="W158" s="191"/>
      <c r="X158" s="191"/>
      <c r="Y158" s="191"/>
      <c r="Z158" s="191"/>
      <c r="AA158" s="47"/>
      <c r="AB158" s="395"/>
      <c r="AC158" s="395"/>
      <c r="AD158" s="395"/>
      <c r="AE158" s="395"/>
    </row>
    <row r="159" spans="1:31" s="394" customFormat="1" ht="10.5" customHeight="1">
      <c r="A159" s="392"/>
      <c r="B159" s="301"/>
      <c r="C159" s="393"/>
      <c r="K159" s="191"/>
      <c r="L159" s="191"/>
      <c r="M159" s="484"/>
      <c r="N159" s="191"/>
      <c r="O159" s="191"/>
      <c r="P159" s="191"/>
      <c r="Q159" s="191"/>
      <c r="R159" s="484"/>
      <c r="S159" s="191"/>
      <c r="T159" s="191"/>
      <c r="U159" s="455"/>
      <c r="V159" s="191"/>
      <c r="W159" s="191"/>
      <c r="X159" s="191"/>
      <c r="Y159" s="191"/>
      <c r="Z159" s="191"/>
      <c r="AA159" s="47"/>
      <c r="AB159" s="395"/>
      <c r="AC159" s="395"/>
      <c r="AD159" s="395"/>
      <c r="AE159" s="395"/>
    </row>
    <row r="160" spans="1:31" s="394" customFormat="1" ht="10.5" customHeight="1">
      <c r="A160" s="392"/>
      <c r="B160" s="301"/>
      <c r="C160" s="393"/>
      <c r="K160" s="191"/>
      <c r="L160" s="191"/>
      <c r="M160" s="484"/>
      <c r="N160" s="191"/>
      <c r="O160" s="191"/>
      <c r="P160" s="191"/>
      <c r="Q160" s="191"/>
      <c r="R160" s="484"/>
      <c r="S160" s="191"/>
      <c r="T160" s="191"/>
      <c r="U160" s="455"/>
      <c r="V160" s="191"/>
      <c r="W160" s="191"/>
      <c r="X160" s="191"/>
      <c r="Y160" s="191"/>
      <c r="Z160" s="191"/>
      <c r="AA160" s="47"/>
      <c r="AB160" s="395"/>
      <c r="AC160" s="395"/>
      <c r="AD160" s="395"/>
      <c r="AE160" s="395"/>
    </row>
    <row r="161" spans="1:31" s="394" customFormat="1" ht="10.5" customHeight="1">
      <c r="A161" s="392"/>
      <c r="B161" s="301"/>
      <c r="C161" s="393"/>
      <c r="K161" s="191"/>
      <c r="L161" s="191"/>
      <c r="M161" s="484"/>
      <c r="N161" s="191"/>
      <c r="O161" s="191"/>
      <c r="P161" s="191"/>
      <c r="Q161" s="191"/>
      <c r="R161" s="484"/>
      <c r="S161" s="191"/>
      <c r="T161" s="191"/>
      <c r="U161" s="455"/>
      <c r="V161" s="191"/>
      <c r="W161" s="191"/>
      <c r="X161" s="191"/>
      <c r="Y161" s="191"/>
      <c r="Z161" s="191"/>
      <c r="AA161" s="47"/>
      <c r="AB161" s="395"/>
      <c r="AC161" s="395"/>
      <c r="AD161" s="395"/>
      <c r="AE161" s="395"/>
    </row>
    <row r="162" spans="1:31" s="394" customFormat="1" ht="10.5" customHeight="1">
      <c r="A162" s="392"/>
      <c r="B162" s="301"/>
      <c r="C162" s="393"/>
      <c r="K162" s="191"/>
      <c r="L162" s="191"/>
      <c r="M162" s="484"/>
      <c r="N162" s="191"/>
      <c r="O162" s="191"/>
      <c r="P162" s="191"/>
      <c r="Q162" s="191"/>
      <c r="R162" s="484"/>
      <c r="S162" s="191"/>
      <c r="T162" s="191"/>
      <c r="U162" s="455"/>
      <c r="V162" s="191"/>
      <c r="W162" s="191"/>
      <c r="X162" s="191"/>
      <c r="Y162" s="191"/>
      <c r="Z162" s="191"/>
      <c r="AA162" s="47"/>
      <c r="AB162" s="395"/>
      <c r="AC162" s="395"/>
      <c r="AD162" s="395"/>
      <c r="AE162" s="395"/>
    </row>
    <row r="163" spans="1:31" s="394" customFormat="1" ht="10.5" customHeight="1">
      <c r="A163" s="392"/>
      <c r="B163" s="301"/>
      <c r="C163" s="393"/>
      <c r="K163" s="191"/>
      <c r="L163" s="191"/>
      <c r="M163" s="484"/>
      <c r="N163" s="191"/>
      <c r="O163" s="191"/>
      <c r="P163" s="191"/>
      <c r="Q163" s="191"/>
      <c r="R163" s="484"/>
      <c r="S163" s="191"/>
      <c r="T163" s="191"/>
      <c r="U163" s="455"/>
      <c r="V163" s="191"/>
      <c r="W163" s="191"/>
      <c r="X163" s="191"/>
      <c r="Y163" s="191"/>
      <c r="Z163" s="191"/>
      <c r="AA163" s="47"/>
      <c r="AB163" s="395"/>
      <c r="AC163" s="395"/>
      <c r="AD163" s="395"/>
      <c r="AE163" s="395"/>
    </row>
    <row r="164" spans="1:31" s="394" customFormat="1" ht="10.5" customHeight="1">
      <c r="A164" s="392"/>
      <c r="B164" s="301"/>
      <c r="C164" s="393"/>
      <c r="K164" s="191"/>
      <c r="L164" s="191"/>
      <c r="M164" s="484"/>
      <c r="N164" s="191"/>
      <c r="O164" s="191"/>
      <c r="P164" s="191"/>
      <c r="Q164" s="191"/>
      <c r="R164" s="484"/>
      <c r="S164" s="191"/>
      <c r="T164" s="191"/>
      <c r="U164" s="455"/>
      <c r="V164" s="191"/>
      <c r="W164" s="191"/>
      <c r="X164" s="191"/>
      <c r="Y164" s="191"/>
      <c r="Z164" s="191"/>
      <c r="AA164" s="47"/>
      <c r="AB164" s="395"/>
      <c r="AC164" s="395"/>
      <c r="AD164" s="395"/>
      <c r="AE164" s="395"/>
    </row>
    <row r="165" spans="1:31" s="394" customFormat="1" ht="10.5" customHeight="1">
      <c r="A165" s="392"/>
      <c r="B165" s="301"/>
      <c r="C165" s="393"/>
      <c r="K165" s="191"/>
      <c r="L165" s="191"/>
      <c r="M165" s="484"/>
      <c r="N165" s="191"/>
      <c r="O165" s="191"/>
      <c r="P165" s="191"/>
      <c r="Q165" s="191"/>
      <c r="R165" s="484"/>
      <c r="S165" s="191"/>
      <c r="T165" s="191"/>
      <c r="U165" s="455"/>
      <c r="V165" s="191"/>
      <c r="W165" s="191"/>
      <c r="X165" s="191"/>
      <c r="Y165" s="191"/>
      <c r="Z165" s="191"/>
      <c r="AA165" s="47"/>
      <c r="AB165" s="395"/>
      <c r="AC165" s="395"/>
      <c r="AD165" s="395"/>
      <c r="AE165" s="395"/>
    </row>
    <row r="166" spans="1:31" s="394" customFormat="1" ht="10.5" customHeight="1">
      <c r="A166" s="392"/>
      <c r="B166" s="301"/>
      <c r="C166" s="393"/>
      <c r="K166" s="191"/>
      <c r="L166" s="191"/>
      <c r="M166" s="484"/>
      <c r="N166" s="191"/>
      <c r="O166" s="191"/>
      <c r="P166" s="191"/>
      <c r="Q166" s="191"/>
      <c r="R166" s="484"/>
      <c r="S166" s="191"/>
      <c r="T166" s="191"/>
      <c r="U166" s="455"/>
      <c r="V166" s="191"/>
      <c r="W166" s="191"/>
      <c r="X166" s="191"/>
      <c r="Y166" s="191"/>
      <c r="Z166" s="191"/>
      <c r="AA166" s="47"/>
      <c r="AB166" s="395"/>
      <c r="AC166" s="395"/>
      <c r="AD166" s="395"/>
      <c r="AE166" s="395"/>
    </row>
    <row r="167" spans="1:31" s="394" customFormat="1" ht="10.5" customHeight="1">
      <c r="A167" s="392"/>
      <c r="B167" s="301"/>
      <c r="C167" s="393"/>
      <c r="K167" s="191"/>
      <c r="L167" s="191"/>
      <c r="M167" s="484"/>
      <c r="N167" s="191"/>
      <c r="O167" s="191"/>
      <c r="P167" s="191"/>
      <c r="Q167" s="191"/>
      <c r="R167" s="484"/>
      <c r="S167" s="191"/>
      <c r="T167" s="191"/>
      <c r="U167" s="455"/>
      <c r="V167" s="191"/>
      <c r="W167" s="191"/>
      <c r="X167" s="191"/>
      <c r="Y167" s="191"/>
      <c r="Z167" s="191"/>
      <c r="AA167" s="47"/>
      <c r="AB167" s="395"/>
      <c r="AC167" s="395"/>
      <c r="AD167" s="395"/>
      <c r="AE167" s="395"/>
    </row>
    <row r="168" spans="1:31" s="394" customFormat="1" ht="10.5" customHeight="1">
      <c r="A168" s="392"/>
      <c r="B168" s="301"/>
      <c r="C168" s="393"/>
      <c r="K168" s="191"/>
      <c r="L168" s="191"/>
      <c r="M168" s="484"/>
      <c r="N168" s="191"/>
      <c r="O168" s="191"/>
      <c r="P168" s="191"/>
      <c r="Q168" s="191"/>
      <c r="R168" s="484"/>
      <c r="S168" s="191"/>
      <c r="T168" s="191"/>
      <c r="U168" s="455"/>
      <c r="V168" s="191"/>
      <c r="W168" s="191"/>
      <c r="X168" s="191"/>
      <c r="Y168" s="191"/>
      <c r="Z168" s="191"/>
      <c r="AA168" s="47"/>
      <c r="AB168" s="395"/>
      <c r="AC168" s="395"/>
      <c r="AD168" s="395"/>
      <c r="AE168" s="395"/>
    </row>
    <row r="169" spans="1:31" s="394" customFormat="1" ht="10.5" customHeight="1">
      <c r="A169" s="392"/>
      <c r="B169" s="301"/>
      <c r="C169" s="393"/>
      <c r="K169" s="191"/>
      <c r="L169" s="191"/>
      <c r="M169" s="484"/>
      <c r="N169" s="191"/>
      <c r="O169" s="191"/>
      <c r="P169" s="191"/>
      <c r="Q169" s="191"/>
      <c r="R169" s="484"/>
      <c r="S169" s="191"/>
      <c r="T169" s="191"/>
      <c r="U169" s="455"/>
      <c r="V169" s="191"/>
      <c r="W169" s="191"/>
      <c r="X169" s="191"/>
      <c r="Y169" s="191"/>
      <c r="Z169" s="191"/>
      <c r="AA169" s="47"/>
      <c r="AB169" s="395"/>
      <c r="AC169" s="395"/>
      <c r="AD169" s="395"/>
      <c r="AE169" s="395"/>
    </row>
    <row r="170" spans="1:31" s="394" customFormat="1" ht="10.5" customHeight="1">
      <c r="A170" s="392"/>
      <c r="B170" s="301"/>
      <c r="C170" s="393"/>
      <c r="K170" s="191"/>
      <c r="L170" s="191"/>
      <c r="M170" s="484"/>
      <c r="N170" s="191"/>
      <c r="O170" s="191"/>
      <c r="P170" s="191"/>
      <c r="Q170" s="191"/>
      <c r="R170" s="484"/>
      <c r="S170" s="191"/>
      <c r="T170" s="191"/>
      <c r="U170" s="455"/>
      <c r="V170" s="191"/>
      <c r="W170" s="191"/>
      <c r="X170" s="191"/>
      <c r="Y170" s="191"/>
      <c r="Z170" s="191"/>
      <c r="AA170" s="47"/>
      <c r="AB170" s="395"/>
      <c r="AC170" s="395"/>
      <c r="AD170" s="395"/>
      <c r="AE170" s="395"/>
    </row>
    <row r="171" spans="1:31" s="394" customFormat="1" ht="10.5" customHeight="1">
      <c r="A171" s="392"/>
      <c r="B171" s="301"/>
      <c r="C171" s="393"/>
      <c r="K171" s="191"/>
      <c r="L171" s="191"/>
      <c r="M171" s="484"/>
      <c r="N171" s="191"/>
      <c r="O171" s="191"/>
      <c r="P171" s="191"/>
      <c r="Q171" s="191"/>
      <c r="R171" s="484"/>
      <c r="S171" s="191"/>
      <c r="T171" s="191"/>
      <c r="U171" s="455"/>
      <c r="V171" s="191"/>
      <c r="W171" s="191"/>
      <c r="X171" s="191"/>
      <c r="Y171" s="191"/>
      <c r="Z171" s="191"/>
      <c r="AA171" s="47"/>
      <c r="AB171" s="395"/>
      <c r="AC171" s="395"/>
      <c r="AD171" s="395"/>
      <c r="AE171" s="395"/>
    </row>
    <row r="172" spans="1:31" s="394" customFormat="1" ht="10.5" customHeight="1">
      <c r="A172" s="392"/>
      <c r="B172" s="301"/>
      <c r="C172" s="393"/>
      <c r="K172" s="191"/>
      <c r="L172" s="191"/>
      <c r="M172" s="484"/>
      <c r="N172" s="191"/>
      <c r="O172" s="191"/>
      <c r="P172" s="191"/>
      <c r="Q172" s="191"/>
      <c r="R172" s="484"/>
      <c r="S172" s="191"/>
      <c r="T172" s="191"/>
      <c r="U172" s="455"/>
      <c r="V172" s="191"/>
      <c r="W172" s="191"/>
      <c r="X172" s="191"/>
      <c r="Y172" s="191"/>
      <c r="Z172" s="191"/>
      <c r="AA172" s="47"/>
      <c r="AB172" s="395"/>
      <c r="AC172" s="395"/>
      <c r="AD172" s="395"/>
      <c r="AE172" s="395"/>
    </row>
    <row r="173" spans="1:31" s="394" customFormat="1" ht="10.5" customHeight="1">
      <c r="A173" s="392"/>
      <c r="B173" s="301"/>
      <c r="C173" s="393"/>
      <c r="K173" s="191"/>
      <c r="L173" s="191"/>
      <c r="M173" s="484"/>
      <c r="N173" s="191"/>
      <c r="O173" s="191"/>
      <c r="P173" s="191"/>
      <c r="Q173" s="191"/>
      <c r="R173" s="484"/>
      <c r="S173" s="191"/>
      <c r="T173" s="191"/>
      <c r="U173" s="455"/>
      <c r="V173" s="191"/>
      <c r="W173" s="191"/>
      <c r="X173" s="191"/>
      <c r="Y173" s="191"/>
      <c r="Z173" s="191"/>
      <c r="AA173" s="47"/>
      <c r="AB173" s="395"/>
      <c r="AC173" s="395"/>
      <c r="AD173" s="395"/>
      <c r="AE173" s="395"/>
    </row>
    <row r="174" spans="1:31" s="394" customFormat="1" ht="10.5" customHeight="1">
      <c r="A174" s="392"/>
      <c r="B174" s="301"/>
      <c r="C174" s="393"/>
      <c r="K174" s="191"/>
      <c r="L174" s="191"/>
      <c r="M174" s="484"/>
      <c r="N174" s="191"/>
      <c r="O174" s="191"/>
      <c r="P174" s="191"/>
      <c r="Q174" s="191"/>
      <c r="R174" s="484"/>
      <c r="S174" s="191"/>
      <c r="T174" s="191"/>
      <c r="U174" s="455"/>
      <c r="V174" s="191"/>
      <c r="W174" s="191"/>
      <c r="X174" s="191"/>
      <c r="Y174" s="191"/>
      <c r="Z174" s="191"/>
      <c r="AA174" s="47"/>
      <c r="AB174" s="395"/>
      <c r="AC174" s="395"/>
      <c r="AD174" s="395"/>
      <c r="AE174" s="395"/>
    </row>
    <row r="175" spans="1:31" s="394" customFormat="1" ht="10.5" customHeight="1">
      <c r="A175" s="392"/>
      <c r="B175" s="301"/>
      <c r="C175" s="393"/>
      <c r="K175" s="191"/>
      <c r="L175" s="191"/>
      <c r="M175" s="484"/>
      <c r="N175" s="191"/>
      <c r="O175" s="191"/>
      <c r="P175" s="191"/>
      <c r="Q175" s="191"/>
      <c r="R175" s="484"/>
      <c r="S175" s="191"/>
      <c r="T175" s="191"/>
      <c r="U175" s="455"/>
      <c r="V175" s="191"/>
      <c r="W175" s="191"/>
      <c r="X175" s="191"/>
      <c r="Y175" s="191"/>
      <c r="Z175" s="191"/>
      <c r="AA175" s="47"/>
      <c r="AB175" s="395"/>
      <c r="AC175" s="395"/>
      <c r="AD175" s="395"/>
      <c r="AE175" s="395"/>
    </row>
    <row r="176" spans="1:31" s="394" customFormat="1" ht="10.5" customHeight="1">
      <c r="A176" s="392"/>
      <c r="B176" s="301"/>
      <c r="C176" s="393"/>
      <c r="K176" s="191"/>
      <c r="L176" s="191"/>
      <c r="M176" s="484"/>
      <c r="N176" s="191"/>
      <c r="O176" s="191"/>
      <c r="P176" s="191"/>
      <c r="Q176" s="191"/>
      <c r="R176" s="484"/>
      <c r="S176" s="191"/>
      <c r="T176" s="191"/>
      <c r="U176" s="455"/>
      <c r="V176" s="191"/>
      <c r="W176" s="191"/>
      <c r="X176" s="191"/>
      <c r="Y176" s="191"/>
      <c r="Z176" s="191"/>
      <c r="AA176" s="47"/>
      <c r="AB176" s="395"/>
      <c r="AC176" s="395"/>
      <c r="AD176" s="395"/>
      <c r="AE176" s="395"/>
    </row>
    <row r="177" spans="1:31" s="394" customFormat="1" ht="10.5" customHeight="1">
      <c r="A177" s="392"/>
      <c r="B177" s="301"/>
      <c r="C177" s="393"/>
      <c r="K177" s="191"/>
      <c r="L177" s="191"/>
      <c r="M177" s="484"/>
      <c r="N177" s="191"/>
      <c r="O177" s="191"/>
      <c r="P177" s="191"/>
      <c r="Q177" s="191"/>
      <c r="R177" s="484"/>
      <c r="S177" s="191"/>
      <c r="T177" s="191"/>
      <c r="U177" s="455"/>
      <c r="V177" s="191"/>
      <c r="W177" s="191"/>
      <c r="X177" s="191"/>
      <c r="Y177" s="191"/>
      <c r="Z177" s="191"/>
      <c r="AA177" s="47"/>
      <c r="AB177" s="395"/>
      <c r="AC177" s="395"/>
      <c r="AD177" s="395"/>
      <c r="AE177" s="395"/>
    </row>
    <row r="178" spans="1:31" s="394" customFormat="1" ht="10.5" customHeight="1">
      <c r="A178" s="392"/>
      <c r="B178" s="301"/>
      <c r="C178" s="393"/>
      <c r="K178" s="191"/>
      <c r="L178" s="191"/>
      <c r="M178" s="484"/>
      <c r="N178" s="191"/>
      <c r="O178" s="191"/>
      <c r="P178" s="191"/>
      <c r="Q178" s="191"/>
      <c r="R178" s="484"/>
      <c r="S178" s="191"/>
      <c r="T178" s="191"/>
      <c r="U178" s="455"/>
      <c r="V178" s="191"/>
      <c r="W178" s="191"/>
      <c r="X178" s="191"/>
      <c r="Y178" s="191"/>
      <c r="Z178" s="191"/>
      <c r="AA178" s="47"/>
      <c r="AB178" s="395"/>
      <c r="AC178" s="395"/>
      <c r="AD178" s="395"/>
      <c r="AE178" s="395"/>
    </row>
    <row r="179" spans="1:31" s="394" customFormat="1" ht="10.5" customHeight="1">
      <c r="A179" s="392"/>
      <c r="B179" s="301"/>
      <c r="C179" s="393"/>
      <c r="K179" s="191"/>
      <c r="L179" s="191"/>
      <c r="M179" s="484"/>
      <c r="N179" s="191"/>
      <c r="O179" s="191"/>
      <c r="P179" s="191"/>
      <c r="Q179" s="191"/>
      <c r="R179" s="484"/>
      <c r="S179" s="191"/>
      <c r="T179" s="191"/>
      <c r="U179" s="455"/>
      <c r="V179" s="191"/>
      <c r="W179" s="191"/>
      <c r="X179" s="191"/>
      <c r="Y179" s="191"/>
      <c r="Z179" s="191"/>
      <c r="AA179" s="47"/>
      <c r="AB179" s="395"/>
      <c r="AC179" s="395"/>
      <c r="AD179" s="395"/>
      <c r="AE179" s="395"/>
    </row>
    <row r="180" spans="1:31" s="394" customFormat="1" ht="10.5" customHeight="1">
      <c r="A180" s="392"/>
      <c r="B180" s="301"/>
      <c r="C180" s="393"/>
      <c r="K180" s="191"/>
      <c r="L180" s="191"/>
      <c r="M180" s="484"/>
      <c r="N180" s="191"/>
      <c r="O180" s="191"/>
      <c r="P180" s="191"/>
      <c r="Q180" s="191"/>
      <c r="R180" s="484"/>
      <c r="S180" s="191"/>
      <c r="T180" s="191"/>
      <c r="U180" s="455"/>
      <c r="V180" s="191"/>
      <c r="W180" s="191"/>
      <c r="X180" s="191"/>
      <c r="Y180" s="191"/>
      <c r="Z180" s="191"/>
      <c r="AA180" s="47"/>
      <c r="AB180" s="395"/>
      <c r="AC180" s="395"/>
      <c r="AD180" s="395"/>
      <c r="AE180" s="395"/>
    </row>
    <row r="181" spans="1:31" s="394" customFormat="1" ht="10.5" customHeight="1">
      <c r="A181" s="392"/>
      <c r="B181" s="301"/>
      <c r="C181" s="393"/>
      <c r="K181" s="191"/>
      <c r="L181" s="191"/>
      <c r="M181" s="484"/>
      <c r="N181" s="191"/>
      <c r="O181" s="191"/>
      <c r="P181" s="191"/>
      <c r="Q181" s="191"/>
      <c r="R181" s="484"/>
      <c r="S181" s="191"/>
      <c r="T181" s="191"/>
      <c r="U181" s="455"/>
      <c r="V181" s="191"/>
      <c r="W181" s="191"/>
      <c r="X181" s="191"/>
      <c r="Y181" s="191"/>
      <c r="Z181" s="191"/>
      <c r="AA181" s="47"/>
      <c r="AB181" s="395"/>
      <c r="AC181" s="395"/>
      <c r="AD181" s="395"/>
      <c r="AE181" s="395"/>
    </row>
    <row r="182" spans="1:31" s="394" customFormat="1" ht="10.5" customHeight="1">
      <c r="A182" s="392"/>
      <c r="B182" s="301"/>
      <c r="C182" s="393"/>
      <c r="K182" s="191"/>
      <c r="L182" s="191"/>
      <c r="M182" s="484"/>
      <c r="N182" s="191"/>
      <c r="O182" s="191"/>
      <c r="P182" s="191"/>
      <c r="Q182" s="191"/>
      <c r="R182" s="484"/>
      <c r="S182" s="191"/>
      <c r="T182" s="191"/>
      <c r="U182" s="455"/>
      <c r="V182" s="191"/>
      <c r="W182" s="191"/>
      <c r="X182" s="191"/>
      <c r="Y182" s="191"/>
      <c r="Z182" s="191"/>
      <c r="AA182" s="47"/>
      <c r="AB182" s="395"/>
      <c r="AC182" s="395"/>
      <c r="AD182" s="395"/>
      <c r="AE182" s="395"/>
    </row>
    <row r="183" spans="1:31" s="394" customFormat="1" ht="10.5" customHeight="1">
      <c r="A183" s="392"/>
      <c r="B183" s="301"/>
      <c r="C183" s="393"/>
      <c r="K183" s="191"/>
      <c r="L183" s="191"/>
      <c r="M183" s="484"/>
      <c r="N183" s="191"/>
      <c r="O183" s="191"/>
      <c r="P183" s="191"/>
      <c r="Q183" s="191"/>
      <c r="R183" s="484"/>
      <c r="S183" s="191"/>
      <c r="T183" s="191"/>
      <c r="U183" s="455"/>
      <c r="V183" s="191"/>
      <c r="W183" s="191"/>
      <c r="X183" s="191"/>
      <c r="Y183" s="191"/>
      <c r="Z183" s="191"/>
      <c r="AA183" s="47"/>
      <c r="AB183" s="395"/>
      <c r="AC183" s="395"/>
      <c r="AD183" s="395"/>
      <c r="AE183" s="395"/>
    </row>
    <row r="184" spans="1:31" s="394" customFormat="1" ht="10.5" customHeight="1">
      <c r="A184" s="392"/>
      <c r="B184" s="301"/>
      <c r="C184" s="393"/>
      <c r="K184" s="191"/>
      <c r="L184" s="191"/>
      <c r="M184" s="484"/>
      <c r="N184" s="191"/>
      <c r="O184" s="191"/>
      <c r="P184" s="191"/>
      <c r="Q184" s="191"/>
      <c r="R184" s="484"/>
      <c r="S184" s="191"/>
      <c r="T184" s="191"/>
      <c r="U184" s="455"/>
      <c r="V184" s="191"/>
      <c r="W184" s="191"/>
      <c r="X184" s="191"/>
      <c r="Y184" s="191"/>
      <c r="Z184" s="191"/>
      <c r="AA184" s="47"/>
      <c r="AB184" s="395"/>
      <c r="AC184" s="395"/>
      <c r="AD184" s="395"/>
      <c r="AE184" s="395"/>
    </row>
    <row r="185" spans="1:31" s="394" customFormat="1" ht="10.5" customHeight="1">
      <c r="A185" s="392"/>
      <c r="B185" s="301"/>
      <c r="C185" s="393"/>
      <c r="K185" s="191"/>
      <c r="L185" s="191"/>
      <c r="M185" s="484"/>
      <c r="N185" s="191"/>
      <c r="O185" s="191"/>
      <c r="P185" s="191"/>
      <c r="Q185" s="191"/>
      <c r="R185" s="484"/>
      <c r="S185" s="191"/>
      <c r="T185" s="191"/>
      <c r="U185" s="455"/>
      <c r="V185" s="191"/>
      <c r="W185" s="191"/>
      <c r="X185" s="191"/>
      <c r="Y185" s="191"/>
      <c r="Z185" s="191"/>
      <c r="AA185" s="47"/>
      <c r="AB185" s="395"/>
      <c r="AC185" s="395"/>
      <c r="AD185" s="395"/>
      <c r="AE185" s="395"/>
    </row>
    <row r="186" spans="1:31" s="394" customFormat="1" ht="10.5" customHeight="1">
      <c r="A186" s="392"/>
      <c r="B186" s="301"/>
      <c r="C186" s="393"/>
      <c r="K186" s="191"/>
      <c r="L186" s="191"/>
      <c r="M186" s="484"/>
      <c r="N186" s="191"/>
      <c r="O186" s="191"/>
      <c r="P186" s="191"/>
      <c r="Q186" s="191"/>
      <c r="R186" s="484"/>
      <c r="S186" s="191"/>
      <c r="T186" s="191"/>
      <c r="U186" s="455"/>
      <c r="V186" s="191"/>
      <c r="W186" s="191"/>
      <c r="X186" s="191"/>
      <c r="Y186" s="191"/>
      <c r="Z186" s="191"/>
      <c r="AA186" s="47"/>
      <c r="AB186" s="395"/>
      <c r="AC186" s="395"/>
      <c r="AD186" s="395"/>
      <c r="AE186" s="395"/>
    </row>
    <row r="187" spans="1:31" s="394" customFormat="1" ht="10.5" customHeight="1">
      <c r="A187" s="392"/>
      <c r="B187" s="301"/>
      <c r="C187" s="393"/>
      <c r="K187" s="191"/>
      <c r="L187" s="191"/>
      <c r="M187" s="484"/>
      <c r="N187" s="191"/>
      <c r="O187" s="191"/>
      <c r="P187" s="191"/>
      <c r="Q187" s="191"/>
      <c r="R187" s="484"/>
      <c r="S187" s="191"/>
      <c r="T187" s="191"/>
      <c r="U187" s="455"/>
      <c r="V187" s="191"/>
      <c r="W187" s="191"/>
      <c r="X187" s="191"/>
      <c r="Y187" s="191"/>
      <c r="Z187" s="191"/>
      <c r="AA187" s="47"/>
      <c r="AB187" s="395"/>
      <c r="AC187" s="395"/>
      <c r="AD187" s="395"/>
      <c r="AE187" s="395"/>
    </row>
    <row r="188" spans="1:31" s="394" customFormat="1" ht="10.5" customHeight="1">
      <c r="A188" s="392"/>
      <c r="B188" s="301"/>
      <c r="C188" s="393"/>
      <c r="K188" s="191"/>
      <c r="L188" s="191"/>
      <c r="M188" s="484"/>
      <c r="N188" s="191"/>
      <c r="O188" s="191"/>
      <c r="P188" s="191"/>
      <c r="Q188" s="191"/>
      <c r="R188" s="484"/>
      <c r="S188" s="191"/>
      <c r="T188" s="191"/>
      <c r="U188" s="455"/>
      <c r="V188" s="191"/>
      <c r="W188" s="191"/>
      <c r="X188" s="191"/>
      <c r="Y188" s="191"/>
      <c r="Z188" s="191"/>
      <c r="AA188" s="47"/>
      <c r="AB188" s="395"/>
      <c r="AC188" s="395"/>
      <c r="AD188" s="395"/>
      <c r="AE188" s="395"/>
    </row>
    <row r="189" spans="1:31" s="394" customFormat="1" ht="10.5" customHeight="1">
      <c r="A189" s="392"/>
      <c r="B189" s="301"/>
      <c r="C189" s="393"/>
      <c r="K189" s="191"/>
      <c r="L189" s="191"/>
      <c r="M189" s="484"/>
      <c r="N189" s="191"/>
      <c r="O189" s="191"/>
      <c r="P189" s="191"/>
      <c r="Q189" s="191"/>
      <c r="R189" s="484"/>
      <c r="S189" s="191"/>
      <c r="T189" s="191"/>
      <c r="U189" s="455"/>
      <c r="V189" s="191"/>
      <c r="W189" s="191"/>
      <c r="X189" s="191"/>
      <c r="Y189" s="191"/>
      <c r="Z189" s="191"/>
      <c r="AA189" s="47"/>
      <c r="AB189" s="395"/>
      <c r="AC189" s="395"/>
      <c r="AD189" s="395"/>
      <c r="AE189" s="395"/>
    </row>
    <row r="190" spans="1:31" s="394" customFormat="1" ht="10.5" customHeight="1">
      <c r="A190" s="392"/>
      <c r="B190" s="301"/>
      <c r="C190" s="393"/>
      <c r="K190" s="191"/>
      <c r="L190" s="191"/>
      <c r="M190" s="484"/>
      <c r="N190" s="191"/>
      <c r="O190" s="191"/>
      <c r="P190" s="191"/>
      <c r="Q190" s="191"/>
      <c r="R190" s="484"/>
      <c r="S190" s="191"/>
      <c r="T190" s="191"/>
      <c r="U190" s="455"/>
      <c r="V190" s="191"/>
      <c r="W190" s="191"/>
      <c r="X190" s="191"/>
      <c r="Y190" s="191"/>
      <c r="Z190" s="191"/>
      <c r="AA190" s="47"/>
      <c r="AB190" s="395"/>
      <c r="AC190" s="395"/>
      <c r="AD190" s="395"/>
      <c r="AE190" s="395"/>
    </row>
    <row r="191" spans="1:31" s="394" customFormat="1" ht="10.5" customHeight="1">
      <c r="A191" s="392"/>
      <c r="B191" s="301"/>
      <c r="C191" s="393"/>
      <c r="K191" s="191"/>
      <c r="L191" s="191"/>
      <c r="M191" s="484"/>
      <c r="N191" s="191"/>
      <c r="O191" s="191"/>
      <c r="P191" s="191"/>
      <c r="Q191" s="191"/>
      <c r="R191" s="484"/>
      <c r="S191" s="191"/>
      <c r="T191" s="191"/>
      <c r="U191" s="455"/>
      <c r="V191" s="191"/>
      <c r="W191" s="191"/>
      <c r="X191" s="191"/>
      <c r="Y191" s="191"/>
      <c r="Z191" s="191"/>
      <c r="AA191" s="47"/>
      <c r="AB191" s="395"/>
      <c r="AC191" s="395"/>
      <c r="AD191" s="395"/>
      <c r="AE191" s="395"/>
    </row>
    <row r="192" spans="1:31" s="394" customFormat="1" ht="10.5" customHeight="1">
      <c r="A192" s="392"/>
      <c r="B192" s="301"/>
      <c r="C192" s="393"/>
      <c r="K192" s="191"/>
      <c r="L192" s="191"/>
      <c r="M192" s="484"/>
      <c r="N192" s="191"/>
      <c r="O192" s="191"/>
      <c r="P192" s="191"/>
      <c r="Q192" s="191"/>
      <c r="R192" s="484"/>
      <c r="S192" s="191"/>
      <c r="T192" s="191"/>
      <c r="U192" s="455"/>
      <c r="V192" s="191"/>
      <c r="W192" s="191"/>
      <c r="X192" s="191"/>
      <c r="Y192" s="191"/>
      <c r="Z192" s="191"/>
      <c r="AA192" s="47"/>
      <c r="AB192" s="395"/>
      <c r="AC192" s="395"/>
      <c r="AD192" s="395"/>
      <c r="AE192" s="395"/>
    </row>
    <row r="193" spans="1:31" s="394" customFormat="1" ht="10.5" customHeight="1">
      <c r="A193" s="392"/>
      <c r="B193" s="301"/>
      <c r="C193" s="393"/>
      <c r="K193" s="191"/>
      <c r="L193" s="191"/>
      <c r="M193" s="484"/>
      <c r="N193" s="191"/>
      <c r="O193" s="191"/>
      <c r="P193" s="191"/>
      <c r="Q193" s="191"/>
      <c r="R193" s="484"/>
      <c r="S193" s="191"/>
      <c r="T193" s="191"/>
      <c r="U193" s="455"/>
      <c r="V193" s="191"/>
      <c r="W193" s="191"/>
      <c r="X193" s="191"/>
      <c r="Y193" s="191"/>
      <c r="Z193" s="191"/>
      <c r="AA193" s="47"/>
      <c r="AB193" s="395"/>
      <c r="AC193" s="395"/>
      <c r="AD193" s="395"/>
      <c r="AE193" s="395"/>
    </row>
    <row r="194" spans="1:31" s="394" customFormat="1" ht="10.5" customHeight="1">
      <c r="A194" s="392"/>
      <c r="B194" s="301"/>
      <c r="C194" s="393"/>
      <c r="K194" s="191"/>
      <c r="L194" s="191"/>
      <c r="M194" s="484"/>
      <c r="N194" s="191"/>
      <c r="O194" s="191"/>
      <c r="P194" s="191"/>
      <c r="Q194" s="191"/>
      <c r="R194" s="484"/>
      <c r="S194" s="191"/>
      <c r="T194" s="191"/>
      <c r="U194" s="455"/>
      <c r="V194" s="191"/>
      <c r="W194" s="191"/>
      <c r="X194" s="191"/>
      <c r="Y194" s="191"/>
      <c r="Z194" s="191"/>
      <c r="AA194" s="47"/>
      <c r="AB194" s="395"/>
      <c r="AC194" s="395"/>
      <c r="AD194" s="395"/>
      <c r="AE194" s="395"/>
    </row>
    <row r="195" spans="1:31" s="394" customFormat="1" ht="10.5" customHeight="1">
      <c r="A195" s="392"/>
      <c r="B195" s="301"/>
      <c r="C195" s="393"/>
      <c r="K195" s="191"/>
      <c r="L195" s="191"/>
      <c r="M195" s="484"/>
      <c r="N195" s="191"/>
      <c r="O195" s="191"/>
      <c r="P195" s="191"/>
      <c r="Q195" s="191"/>
      <c r="R195" s="484"/>
      <c r="S195" s="191"/>
      <c r="T195" s="191"/>
      <c r="U195" s="455"/>
      <c r="V195" s="191"/>
      <c r="W195" s="191"/>
      <c r="X195" s="191"/>
      <c r="Y195" s="191"/>
      <c r="Z195" s="191"/>
      <c r="AA195" s="47"/>
      <c r="AB195" s="395"/>
      <c r="AC195" s="395"/>
      <c r="AD195" s="395"/>
      <c r="AE195" s="395"/>
    </row>
    <row r="196" spans="1:31" s="394" customFormat="1" ht="10.5" customHeight="1">
      <c r="A196" s="392"/>
      <c r="B196" s="301"/>
      <c r="C196" s="393"/>
      <c r="K196" s="191"/>
      <c r="L196" s="191"/>
      <c r="M196" s="484"/>
      <c r="N196" s="191"/>
      <c r="O196" s="191"/>
      <c r="P196" s="191"/>
      <c r="Q196" s="191"/>
      <c r="R196" s="484"/>
      <c r="S196" s="191"/>
      <c r="T196" s="191"/>
      <c r="U196" s="455"/>
      <c r="V196" s="191"/>
      <c r="W196" s="191"/>
      <c r="X196" s="191"/>
      <c r="Y196" s="191"/>
      <c r="Z196" s="191"/>
      <c r="AA196" s="47"/>
      <c r="AB196" s="395"/>
      <c r="AC196" s="395"/>
      <c r="AD196" s="395"/>
      <c r="AE196" s="395"/>
    </row>
    <row r="197" spans="1:31" s="394" customFormat="1" ht="10.5" customHeight="1">
      <c r="A197" s="392"/>
      <c r="B197" s="301"/>
      <c r="C197" s="393"/>
      <c r="K197" s="191"/>
      <c r="L197" s="191"/>
      <c r="M197" s="484"/>
      <c r="N197" s="191"/>
      <c r="O197" s="191"/>
      <c r="P197" s="191"/>
      <c r="Q197" s="191"/>
      <c r="R197" s="484"/>
      <c r="S197" s="191"/>
      <c r="T197" s="191"/>
      <c r="U197" s="455"/>
      <c r="V197" s="191"/>
      <c r="W197" s="191"/>
      <c r="X197" s="191"/>
      <c r="Y197" s="191"/>
      <c r="Z197" s="191"/>
      <c r="AA197" s="47"/>
      <c r="AB197" s="395"/>
      <c r="AC197" s="395"/>
      <c r="AD197" s="395"/>
      <c r="AE197" s="395"/>
    </row>
    <row r="198" spans="1:31" s="394" customFormat="1" ht="10.5" customHeight="1">
      <c r="A198" s="392"/>
      <c r="B198" s="301"/>
      <c r="C198" s="393"/>
      <c r="K198" s="191"/>
      <c r="L198" s="191"/>
      <c r="M198" s="484"/>
      <c r="N198" s="191"/>
      <c r="O198" s="191"/>
      <c r="P198" s="191"/>
      <c r="Q198" s="191"/>
      <c r="R198" s="484"/>
      <c r="S198" s="191"/>
      <c r="T198" s="191"/>
      <c r="U198" s="455"/>
      <c r="V198" s="191"/>
      <c r="W198" s="191"/>
      <c r="X198" s="191"/>
      <c r="Y198" s="191"/>
      <c r="Z198" s="191"/>
      <c r="AA198" s="47"/>
      <c r="AB198" s="395"/>
      <c r="AC198" s="395"/>
      <c r="AD198" s="395"/>
      <c r="AE198" s="395"/>
    </row>
    <row r="199" spans="1:31" s="394" customFormat="1" ht="10.5" customHeight="1">
      <c r="A199" s="392"/>
      <c r="B199" s="301"/>
      <c r="C199" s="393"/>
      <c r="K199" s="191"/>
      <c r="L199" s="191"/>
      <c r="M199" s="484"/>
      <c r="N199" s="191"/>
      <c r="O199" s="191"/>
      <c r="P199" s="191"/>
      <c r="Q199" s="191"/>
      <c r="R199" s="484"/>
      <c r="S199" s="191"/>
      <c r="T199" s="191"/>
      <c r="U199" s="455"/>
      <c r="V199" s="191"/>
      <c r="W199" s="191"/>
      <c r="X199" s="191"/>
      <c r="Y199" s="191"/>
      <c r="Z199" s="191"/>
      <c r="AA199" s="47"/>
      <c r="AB199" s="395"/>
      <c r="AC199" s="395"/>
      <c r="AD199" s="395"/>
      <c r="AE199" s="395"/>
    </row>
    <row r="200" spans="1:31" s="394" customFormat="1" ht="10.5" customHeight="1">
      <c r="A200" s="392"/>
      <c r="B200" s="301"/>
      <c r="C200" s="393"/>
      <c r="K200" s="191"/>
      <c r="L200" s="191"/>
      <c r="M200" s="484"/>
      <c r="N200" s="191"/>
      <c r="O200" s="191"/>
      <c r="P200" s="191"/>
      <c r="Q200" s="191"/>
      <c r="R200" s="484"/>
      <c r="S200" s="191"/>
      <c r="T200" s="191"/>
      <c r="U200" s="455"/>
      <c r="V200" s="191"/>
      <c r="W200" s="191"/>
      <c r="X200" s="191"/>
      <c r="Y200" s="191"/>
      <c r="Z200" s="191"/>
      <c r="AA200" s="47"/>
      <c r="AB200" s="395"/>
      <c r="AC200" s="395"/>
      <c r="AD200" s="395"/>
      <c r="AE200" s="395"/>
    </row>
    <row r="201" spans="1:31" s="394" customFormat="1" ht="10.5" customHeight="1">
      <c r="A201" s="392"/>
      <c r="B201" s="301"/>
      <c r="C201" s="393"/>
      <c r="K201" s="191"/>
      <c r="L201" s="191"/>
      <c r="M201" s="484"/>
      <c r="N201" s="191"/>
      <c r="O201" s="191"/>
      <c r="P201" s="191"/>
      <c r="Q201" s="191"/>
      <c r="R201" s="484"/>
      <c r="S201" s="191"/>
      <c r="T201" s="191"/>
      <c r="U201" s="455"/>
      <c r="V201" s="191"/>
      <c r="W201" s="191"/>
      <c r="X201" s="191"/>
      <c r="Y201" s="191"/>
      <c r="Z201" s="191"/>
      <c r="AA201" s="47"/>
      <c r="AB201" s="395"/>
      <c r="AC201" s="395"/>
      <c r="AD201" s="395"/>
      <c r="AE201" s="395"/>
    </row>
    <row r="202" spans="1:31" s="394" customFormat="1" ht="10.5" customHeight="1">
      <c r="A202" s="392"/>
      <c r="B202" s="301"/>
      <c r="C202" s="393"/>
      <c r="K202" s="191"/>
      <c r="L202" s="191"/>
      <c r="M202" s="484"/>
      <c r="N202" s="191"/>
      <c r="O202" s="191"/>
      <c r="P202" s="191"/>
      <c r="Q202" s="191"/>
      <c r="R202" s="484"/>
      <c r="S202" s="191"/>
      <c r="T202" s="191"/>
      <c r="U202" s="455"/>
      <c r="V202" s="191"/>
      <c r="W202" s="191"/>
      <c r="X202" s="191"/>
      <c r="Y202" s="191"/>
      <c r="Z202" s="191"/>
      <c r="AA202" s="47"/>
      <c r="AB202" s="395"/>
      <c r="AC202" s="395"/>
      <c r="AD202" s="395"/>
      <c r="AE202" s="395"/>
    </row>
    <row r="203" spans="1:31" s="394" customFormat="1" ht="10.5" customHeight="1">
      <c r="A203" s="392"/>
      <c r="B203" s="301"/>
      <c r="C203" s="393"/>
      <c r="K203" s="191"/>
      <c r="L203" s="191"/>
      <c r="M203" s="484"/>
      <c r="N203" s="191"/>
      <c r="O203" s="191"/>
      <c r="P203" s="191"/>
      <c r="Q203" s="191"/>
      <c r="R203" s="484"/>
      <c r="S203" s="191"/>
      <c r="T203" s="191"/>
      <c r="U203" s="455"/>
      <c r="V203" s="191"/>
      <c r="W203" s="191"/>
      <c r="X203" s="191"/>
      <c r="Y203" s="191"/>
      <c r="Z203" s="191"/>
      <c r="AA203" s="47"/>
      <c r="AB203" s="395"/>
      <c r="AC203" s="395"/>
      <c r="AD203" s="395"/>
      <c r="AE203" s="395"/>
    </row>
    <row r="204" spans="1:31" s="394" customFormat="1" ht="10.5" customHeight="1">
      <c r="A204" s="392"/>
      <c r="B204" s="301"/>
      <c r="C204" s="393"/>
      <c r="K204" s="191"/>
      <c r="L204" s="191"/>
      <c r="M204" s="484"/>
      <c r="N204" s="191"/>
      <c r="O204" s="191"/>
      <c r="P204" s="191"/>
      <c r="Q204" s="191"/>
      <c r="R204" s="484"/>
      <c r="S204" s="191"/>
      <c r="T204" s="191"/>
      <c r="U204" s="455"/>
      <c r="V204" s="191"/>
      <c r="W204" s="191"/>
      <c r="X204" s="191"/>
      <c r="Y204" s="191"/>
      <c r="Z204" s="191"/>
      <c r="AA204" s="47"/>
      <c r="AB204" s="395"/>
      <c r="AC204" s="395"/>
      <c r="AD204" s="395"/>
      <c r="AE204" s="395"/>
    </row>
    <row r="205" spans="1:31" s="394" customFormat="1" ht="10.5" customHeight="1">
      <c r="A205" s="392"/>
      <c r="B205" s="301"/>
      <c r="C205" s="393"/>
      <c r="K205" s="191"/>
      <c r="L205" s="191"/>
      <c r="M205" s="484"/>
      <c r="N205" s="191"/>
      <c r="O205" s="191"/>
      <c r="P205" s="191"/>
      <c r="Q205" s="191"/>
      <c r="R205" s="484"/>
      <c r="S205" s="191"/>
      <c r="T205" s="191"/>
      <c r="U205" s="455"/>
      <c r="V205" s="191"/>
      <c r="W205" s="191"/>
      <c r="X205" s="191"/>
      <c r="Y205" s="191"/>
      <c r="Z205" s="191"/>
      <c r="AA205" s="47"/>
      <c r="AB205" s="395"/>
      <c r="AC205" s="395"/>
      <c r="AD205" s="395"/>
      <c r="AE205" s="395"/>
    </row>
    <row r="206" spans="1:31" s="394" customFormat="1" ht="10.5" customHeight="1">
      <c r="A206" s="392"/>
      <c r="B206" s="301"/>
      <c r="C206" s="393"/>
      <c r="K206" s="191"/>
      <c r="L206" s="191"/>
      <c r="M206" s="484"/>
      <c r="N206" s="191"/>
      <c r="O206" s="191"/>
      <c r="P206" s="191"/>
      <c r="Q206" s="191"/>
      <c r="R206" s="484"/>
      <c r="S206" s="191"/>
      <c r="T206" s="191"/>
      <c r="U206" s="455"/>
      <c r="V206" s="191"/>
      <c r="W206" s="191"/>
      <c r="X206" s="191"/>
      <c r="Y206" s="191"/>
      <c r="Z206" s="191"/>
      <c r="AA206" s="47"/>
      <c r="AB206" s="395"/>
      <c r="AC206" s="395"/>
      <c r="AD206" s="395"/>
      <c r="AE206" s="395"/>
    </row>
    <row r="207" spans="1:31" s="394" customFormat="1" ht="10.5" customHeight="1">
      <c r="A207" s="392"/>
      <c r="B207" s="301"/>
      <c r="C207" s="393"/>
      <c r="K207" s="191"/>
      <c r="L207" s="191"/>
      <c r="M207" s="484"/>
      <c r="N207" s="191"/>
      <c r="O207" s="191"/>
      <c r="P207" s="191"/>
      <c r="Q207" s="191"/>
      <c r="R207" s="484"/>
      <c r="S207" s="191"/>
      <c r="T207" s="191"/>
      <c r="U207" s="455"/>
      <c r="V207" s="191"/>
      <c r="W207" s="191"/>
      <c r="X207" s="191"/>
      <c r="Y207" s="191"/>
      <c r="Z207" s="191"/>
      <c r="AA207" s="47"/>
      <c r="AB207" s="395"/>
      <c r="AC207" s="395"/>
      <c r="AD207" s="395"/>
      <c r="AE207" s="395"/>
    </row>
    <row r="208" spans="1:31" s="394" customFormat="1" ht="10.5" customHeight="1">
      <c r="A208" s="392"/>
      <c r="B208" s="301"/>
      <c r="C208" s="393"/>
      <c r="K208" s="191"/>
      <c r="L208" s="191"/>
      <c r="M208" s="484"/>
      <c r="N208" s="191"/>
      <c r="O208" s="191"/>
      <c r="P208" s="191"/>
      <c r="Q208" s="191"/>
      <c r="R208" s="484"/>
      <c r="S208" s="191"/>
      <c r="T208" s="191"/>
      <c r="U208" s="455"/>
      <c r="V208" s="191"/>
      <c r="W208" s="191"/>
      <c r="X208" s="191"/>
      <c r="Y208" s="191"/>
      <c r="Z208" s="191"/>
      <c r="AA208" s="47"/>
      <c r="AB208" s="395"/>
      <c r="AC208" s="395"/>
      <c r="AD208" s="395"/>
      <c r="AE208" s="395"/>
    </row>
    <row r="209" spans="1:31" s="394" customFormat="1" ht="10.5" customHeight="1">
      <c r="A209" s="392"/>
      <c r="B209" s="301"/>
      <c r="C209" s="393"/>
      <c r="K209" s="191"/>
      <c r="L209" s="191"/>
      <c r="M209" s="484"/>
      <c r="N209" s="191"/>
      <c r="O209" s="191"/>
      <c r="P209" s="191"/>
      <c r="Q209" s="191"/>
      <c r="R209" s="484"/>
      <c r="S209" s="191"/>
      <c r="T209" s="191"/>
      <c r="U209" s="455"/>
      <c r="V209" s="191"/>
      <c r="W209" s="191"/>
      <c r="X209" s="191"/>
      <c r="Y209" s="191"/>
      <c r="Z209" s="191"/>
      <c r="AA209" s="47"/>
      <c r="AB209" s="395"/>
      <c r="AC209" s="395"/>
      <c r="AD209" s="395"/>
      <c r="AE209" s="395"/>
    </row>
    <row r="210" spans="1:31" s="394" customFormat="1" ht="10.5" customHeight="1">
      <c r="A210" s="392"/>
      <c r="B210" s="301"/>
      <c r="C210" s="393"/>
      <c r="K210" s="191"/>
      <c r="L210" s="191"/>
      <c r="M210" s="484"/>
      <c r="N210" s="191"/>
      <c r="O210" s="191"/>
      <c r="P210" s="191"/>
      <c r="Q210" s="191"/>
      <c r="R210" s="484"/>
      <c r="S210" s="191"/>
      <c r="T210" s="191"/>
      <c r="U210" s="455"/>
      <c r="V210" s="191"/>
      <c r="W210" s="191"/>
      <c r="X210" s="191"/>
      <c r="Y210" s="191"/>
      <c r="Z210" s="191"/>
      <c r="AA210" s="47"/>
      <c r="AB210" s="395"/>
      <c r="AC210" s="395"/>
      <c r="AD210" s="395"/>
      <c r="AE210" s="395"/>
    </row>
    <row r="211" spans="1:31" s="394" customFormat="1" ht="10.5" customHeight="1">
      <c r="A211" s="392"/>
      <c r="B211" s="301"/>
      <c r="C211" s="393"/>
      <c r="K211" s="191"/>
      <c r="L211" s="191"/>
      <c r="M211" s="484"/>
      <c r="N211" s="191"/>
      <c r="O211" s="191"/>
      <c r="P211" s="191"/>
      <c r="Q211" s="191"/>
      <c r="R211" s="484"/>
      <c r="S211" s="191"/>
      <c r="T211" s="191"/>
      <c r="U211" s="455"/>
      <c r="V211" s="191"/>
      <c r="W211" s="191"/>
      <c r="X211" s="191"/>
      <c r="Y211" s="191"/>
      <c r="Z211" s="191"/>
      <c r="AA211" s="47"/>
      <c r="AB211" s="395"/>
      <c r="AC211" s="395"/>
      <c r="AD211" s="395"/>
      <c r="AE211" s="395"/>
    </row>
    <row r="212" spans="1:31" s="394" customFormat="1" ht="10.5" customHeight="1">
      <c r="A212" s="392"/>
      <c r="B212" s="301"/>
      <c r="C212" s="393"/>
      <c r="K212" s="191"/>
      <c r="L212" s="191"/>
      <c r="M212" s="484"/>
      <c r="N212" s="191"/>
      <c r="O212" s="191"/>
      <c r="P212" s="191"/>
      <c r="Q212" s="191"/>
      <c r="R212" s="484"/>
      <c r="S212" s="191"/>
      <c r="T212" s="191"/>
      <c r="U212" s="455"/>
      <c r="V212" s="191"/>
      <c r="W212" s="191"/>
      <c r="X212" s="191"/>
      <c r="Y212" s="191"/>
      <c r="Z212" s="191"/>
      <c r="AA212" s="47"/>
      <c r="AB212" s="395"/>
      <c r="AC212" s="395"/>
      <c r="AD212" s="395"/>
      <c r="AE212" s="395"/>
    </row>
    <row r="213" spans="1:31" s="394" customFormat="1" ht="10.5" customHeight="1">
      <c r="A213" s="392"/>
      <c r="B213" s="301"/>
      <c r="C213" s="393"/>
      <c r="K213" s="191"/>
      <c r="L213" s="191"/>
      <c r="M213" s="484"/>
      <c r="N213" s="191"/>
      <c r="O213" s="191"/>
      <c r="P213" s="191"/>
      <c r="Q213" s="191"/>
      <c r="R213" s="484"/>
      <c r="S213" s="191"/>
      <c r="T213" s="191"/>
      <c r="U213" s="455"/>
      <c r="V213" s="191"/>
      <c r="W213" s="191"/>
      <c r="X213" s="191"/>
      <c r="Y213" s="191"/>
      <c r="Z213" s="191"/>
      <c r="AA213" s="47"/>
      <c r="AB213" s="395"/>
      <c r="AC213" s="395"/>
      <c r="AD213" s="395"/>
      <c r="AE213" s="395"/>
    </row>
    <row r="214" spans="1:31" s="394" customFormat="1" ht="10.5" customHeight="1">
      <c r="A214" s="392"/>
      <c r="B214" s="301"/>
      <c r="C214" s="393"/>
      <c r="K214" s="191"/>
      <c r="L214" s="191"/>
      <c r="M214" s="484"/>
      <c r="N214" s="191"/>
      <c r="O214" s="191"/>
      <c r="P214" s="191"/>
      <c r="Q214" s="191"/>
      <c r="R214" s="484"/>
      <c r="S214" s="191"/>
      <c r="T214" s="191"/>
      <c r="U214" s="455"/>
      <c r="V214" s="191"/>
      <c r="W214" s="191"/>
      <c r="X214" s="191"/>
      <c r="Y214" s="191"/>
      <c r="Z214" s="191"/>
      <c r="AA214" s="47"/>
      <c r="AB214" s="395"/>
      <c r="AC214" s="395"/>
      <c r="AD214" s="395"/>
      <c r="AE214" s="395"/>
    </row>
    <row r="215" spans="1:31" s="394" customFormat="1" ht="10.5" customHeight="1">
      <c r="A215" s="392"/>
      <c r="B215" s="301"/>
      <c r="C215" s="393"/>
      <c r="K215" s="191"/>
      <c r="L215" s="191"/>
      <c r="M215" s="484"/>
      <c r="N215" s="191"/>
      <c r="O215" s="191"/>
      <c r="P215" s="191"/>
      <c r="Q215" s="191"/>
      <c r="R215" s="484"/>
      <c r="S215" s="191"/>
      <c r="T215" s="191"/>
      <c r="U215" s="455"/>
      <c r="V215" s="191"/>
      <c r="W215" s="191"/>
      <c r="X215" s="191"/>
      <c r="Y215" s="191"/>
      <c r="Z215" s="191"/>
      <c r="AA215" s="47"/>
      <c r="AB215" s="395"/>
      <c r="AC215" s="395"/>
      <c r="AD215" s="395"/>
      <c r="AE215" s="395"/>
    </row>
    <row r="216" spans="1:31" s="394" customFormat="1" ht="10.5" customHeight="1">
      <c r="A216" s="392"/>
      <c r="B216" s="301"/>
      <c r="C216" s="393"/>
      <c r="K216" s="191"/>
      <c r="L216" s="191"/>
      <c r="M216" s="484"/>
      <c r="N216" s="191"/>
      <c r="O216" s="191"/>
      <c r="P216" s="191"/>
      <c r="Q216" s="191"/>
      <c r="R216" s="484"/>
      <c r="S216" s="191"/>
      <c r="T216" s="191"/>
      <c r="U216" s="455"/>
      <c r="V216" s="191"/>
      <c r="W216" s="191"/>
      <c r="X216" s="191"/>
      <c r="Y216" s="191"/>
      <c r="Z216" s="191"/>
      <c r="AA216" s="47"/>
      <c r="AB216" s="395"/>
      <c r="AC216" s="395"/>
      <c r="AD216" s="395"/>
      <c r="AE216" s="395"/>
    </row>
    <row r="217" spans="1:31" s="394" customFormat="1" ht="10.5" customHeight="1">
      <c r="A217" s="392"/>
      <c r="B217" s="301"/>
      <c r="C217" s="393"/>
      <c r="K217" s="191"/>
      <c r="L217" s="191"/>
      <c r="M217" s="484"/>
      <c r="N217" s="191"/>
      <c r="O217" s="191"/>
      <c r="P217" s="191"/>
      <c r="Q217" s="191"/>
      <c r="R217" s="484"/>
      <c r="S217" s="191"/>
      <c r="T217" s="191"/>
      <c r="U217" s="455"/>
      <c r="V217" s="191"/>
      <c r="W217" s="191"/>
      <c r="X217" s="191"/>
      <c r="Y217" s="191"/>
      <c r="Z217" s="191"/>
      <c r="AA217" s="47"/>
      <c r="AB217" s="395"/>
      <c r="AC217" s="395"/>
      <c r="AD217" s="395"/>
      <c r="AE217" s="395"/>
    </row>
    <row r="218" spans="1:31" s="394" customFormat="1" ht="10.5" customHeight="1">
      <c r="A218" s="392"/>
      <c r="B218" s="301"/>
      <c r="C218" s="393"/>
      <c r="K218" s="191"/>
      <c r="L218" s="191"/>
      <c r="M218" s="484"/>
      <c r="N218" s="191"/>
      <c r="O218" s="191"/>
      <c r="P218" s="191"/>
      <c r="Q218" s="191"/>
      <c r="R218" s="484"/>
      <c r="S218" s="191"/>
      <c r="T218" s="191"/>
      <c r="U218" s="455"/>
      <c r="V218" s="191"/>
      <c r="W218" s="191"/>
      <c r="X218" s="191"/>
      <c r="Y218" s="191"/>
      <c r="Z218" s="191"/>
      <c r="AA218" s="47"/>
      <c r="AB218" s="395"/>
      <c r="AC218" s="395"/>
      <c r="AD218" s="395"/>
      <c r="AE218" s="395"/>
    </row>
    <row r="219" spans="1:31" s="394" customFormat="1" ht="10.5" customHeight="1">
      <c r="A219" s="392"/>
      <c r="B219" s="301"/>
      <c r="C219" s="393"/>
      <c r="K219" s="191"/>
      <c r="L219" s="191"/>
      <c r="M219" s="484"/>
      <c r="N219" s="191"/>
      <c r="O219" s="191"/>
      <c r="P219" s="191"/>
      <c r="Q219" s="191"/>
      <c r="R219" s="484"/>
      <c r="S219" s="191"/>
      <c r="T219" s="191"/>
      <c r="U219" s="455"/>
      <c r="V219" s="191"/>
      <c r="W219" s="191"/>
      <c r="X219" s="191"/>
      <c r="Y219" s="191"/>
      <c r="Z219" s="191"/>
      <c r="AA219" s="47"/>
      <c r="AB219" s="395"/>
      <c r="AC219" s="395"/>
      <c r="AD219" s="395"/>
      <c r="AE219" s="395"/>
    </row>
    <row r="220" spans="1:31" s="394" customFormat="1" ht="10.5" customHeight="1">
      <c r="A220" s="392"/>
      <c r="B220" s="301"/>
      <c r="C220" s="393"/>
      <c r="K220" s="191"/>
      <c r="L220" s="191"/>
      <c r="M220" s="484"/>
      <c r="N220" s="191"/>
      <c r="O220" s="191"/>
      <c r="P220" s="191"/>
      <c r="Q220" s="191"/>
      <c r="R220" s="484"/>
      <c r="S220" s="191"/>
      <c r="T220" s="191"/>
      <c r="U220" s="455"/>
      <c r="V220" s="191"/>
      <c r="W220" s="191"/>
      <c r="X220" s="191"/>
      <c r="Y220" s="191"/>
      <c r="Z220" s="191"/>
      <c r="AA220" s="47"/>
      <c r="AB220" s="395"/>
      <c r="AC220" s="395"/>
      <c r="AD220" s="395"/>
      <c r="AE220" s="395"/>
    </row>
    <row r="221" spans="1:31" s="394" customFormat="1" ht="10.5" customHeight="1">
      <c r="A221" s="392"/>
      <c r="B221" s="301"/>
      <c r="C221" s="393"/>
      <c r="K221" s="191"/>
      <c r="L221" s="191"/>
      <c r="M221" s="484"/>
      <c r="N221" s="191"/>
      <c r="O221" s="191"/>
      <c r="P221" s="191"/>
      <c r="Q221" s="191"/>
      <c r="R221" s="484"/>
      <c r="S221" s="191"/>
      <c r="T221" s="191"/>
      <c r="U221" s="455"/>
      <c r="V221" s="191"/>
      <c r="W221" s="191"/>
      <c r="X221" s="191"/>
      <c r="Y221" s="191"/>
      <c r="Z221" s="191"/>
      <c r="AA221" s="47"/>
      <c r="AB221" s="395"/>
      <c r="AC221" s="395"/>
      <c r="AD221" s="395"/>
      <c r="AE221" s="395"/>
    </row>
    <row r="222" spans="1:31" s="394" customFormat="1" ht="10.5" customHeight="1">
      <c r="A222" s="392"/>
      <c r="B222" s="301"/>
      <c r="C222" s="393"/>
      <c r="K222" s="191"/>
      <c r="L222" s="191"/>
      <c r="M222" s="484"/>
      <c r="N222" s="191"/>
      <c r="O222" s="191"/>
      <c r="P222" s="191"/>
      <c r="Q222" s="191"/>
      <c r="R222" s="484"/>
      <c r="S222" s="191"/>
      <c r="T222" s="191"/>
      <c r="U222" s="455"/>
      <c r="V222" s="191"/>
      <c r="W222" s="191"/>
      <c r="X222" s="191"/>
      <c r="Y222" s="191"/>
      <c r="Z222" s="191"/>
      <c r="AA222" s="47"/>
      <c r="AB222" s="395"/>
      <c r="AC222" s="395"/>
      <c r="AD222" s="395"/>
      <c r="AE222" s="395"/>
    </row>
    <row r="223" spans="1:31" s="394" customFormat="1" ht="10.5" customHeight="1">
      <c r="A223" s="392"/>
      <c r="B223" s="301"/>
      <c r="C223" s="393"/>
      <c r="K223" s="191"/>
      <c r="L223" s="191"/>
      <c r="M223" s="484"/>
      <c r="N223" s="191"/>
      <c r="O223" s="191"/>
      <c r="P223" s="191"/>
      <c r="Q223" s="191"/>
      <c r="R223" s="484"/>
      <c r="S223" s="191"/>
      <c r="T223" s="191"/>
      <c r="U223" s="455"/>
      <c r="V223" s="191"/>
      <c r="W223" s="191"/>
      <c r="X223" s="191"/>
      <c r="Y223" s="191"/>
      <c r="Z223" s="191"/>
      <c r="AA223" s="47"/>
      <c r="AB223" s="395"/>
      <c r="AC223" s="395"/>
      <c r="AD223" s="395"/>
      <c r="AE223" s="395"/>
    </row>
    <row r="224" spans="1:31" s="394" customFormat="1" ht="10.5" customHeight="1">
      <c r="A224" s="392"/>
      <c r="B224" s="301"/>
      <c r="C224" s="393"/>
      <c r="K224" s="191"/>
      <c r="L224" s="191"/>
      <c r="M224" s="484"/>
      <c r="N224" s="191"/>
      <c r="O224" s="191"/>
      <c r="P224" s="191"/>
      <c r="Q224" s="191"/>
      <c r="R224" s="484"/>
      <c r="S224" s="191"/>
      <c r="T224" s="191"/>
      <c r="U224" s="455"/>
      <c r="V224" s="191"/>
      <c r="W224" s="191"/>
      <c r="X224" s="191"/>
      <c r="Y224" s="191"/>
      <c r="Z224" s="191"/>
      <c r="AA224" s="47"/>
      <c r="AB224" s="395"/>
      <c r="AC224" s="395"/>
      <c r="AD224" s="395"/>
      <c r="AE224" s="395"/>
    </row>
    <row r="225" spans="1:31" s="394" customFormat="1" ht="10.5" customHeight="1">
      <c r="A225" s="392"/>
      <c r="B225" s="301"/>
      <c r="C225" s="393"/>
      <c r="K225" s="191"/>
      <c r="L225" s="191"/>
      <c r="M225" s="484"/>
      <c r="N225" s="191"/>
      <c r="O225" s="191"/>
      <c r="P225" s="191"/>
      <c r="Q225" s="191"/>
      <c r="R225" s="484"/>
      <c r="S225" s="191"/>
      <c r="T225" s="191"/>
      <c r="U225" s="455"/>
      <c r="V225" s="191"/>
      <c r="W225" s="191"/>
      <c r="X225" s="191"/>
      <c r="Y225" s="191"/>
      <c r="Z225" s="191"/>
      <c r="AA225" s="47"/>
      <c r="AB225" s="395"/>
      <c r="AC225" s="395"/>
      <c r="AD225" s="395"/>
      <c r="AE225" s="395"/>
    </row>
    <row r="226" spans="1:31" s="394" customFormat="1" ht="10.5" customHeight="1">
      <c r="A226" s="392"/>
      <c r="B226" s="301"/>
      <c r="C226" s="393"/>
      <c r="K226" s="191"/>
      <c r="L226" s="191"/>
      <c r="M226" s="484"/>
      <c r="N226" s="191"/>
      <c r="O226" s="191"/>
      <c r="P226" s="191"/>
      <c r="Q226" s="191"/>
      <c r="R226" s="484"/>
      <c r="S226" s="191"/>
      <c r="T226" s="191"/>
      <c r="U226" s="455"/>
      <c r="V226" s="191"/>
      <c r="W226" s="191"/>
      <c r="X226" s="191"/>
      <c r="Y226" s="191"/>
      <c r="Z226" s="191"/>
      <c r="AA226" s="47"/>
      <c r="AB226" s="395"/>
      <c r="AC226" s="395"/>
      <c r="AD226" s="395"/>
      <c r="AE226" s="395"/>
    </row>
    <row r="227" spans="1:31" s="394" customFormat="1" ht="10.5" customHeight="1">
      <c r="A227" s="392"/>
      <c r="B227" s="301"/>
      <c r="C227" s="393"/>
      <c r="K227" s="191"/>
      <c r="L227" s="191"/>
      <c r="M227" s="484"/>
      <c r="N227" s="191"/>
      <c r="O227" s="191"/>
      <c r="P227" s="191"/>
      <c r="Q227" s="191"/>
      <c r="R227" s="484"/>
      <c r="S227" s="191"/>
      <c r="T227" s="191"/>
      <c r="U227" s="455"/>
      <c r="V227" s="191"/>
      <c r="W227" s="191"/>
      <c r="X227" s="191"/>
      <c r="Y227" s="191"/>
      <c r="Z227" s="191"/>
      <c r="AA227" s="47"/>
      <c r="AB227" s="395"/>
      <c r="AC227" s="395"/>
      <c r="AD227" s="395"/>
      <c r="AE227" s="395"/>
    </row>
    <row r="228" spans="1:31" s="394" customFormat="1" ht="10.5" customHeight="1">
      <c r="A228" s="392"/>
      <c r="B228" s="301"/>
      <c r="C228" s="393"/>
      <c r="K228" s="191"/>
      <c r="L228" s="191"/>
      <c r="M228" s="484"/>
      <c r="N228" s="191"/>
      <c r="O228" s="191"/>
      <c r="P228" s="191"/>
      <c r="Q228" s="191"/>
      <c r="R228" s="484"/>
      <c r="S228" s="191"/>
      <c r="T228" s="191"/>
      <c r="U228" s="455"/>
      <c r="V228" s="191"/>
      <c r="W228" s="191"/>
      <c r="X228" s="191"/>
      <c r="Y228" s="191"/>
      <c r="Z228" s="191"/>
      <c r="AA228" s="47"/>
      <c r="AB228" s="395"/>
      <c r="AC228" s="395"/>
      <c r="AD228" s="395"/>
      <c r="AE228" s="395"/>
    </row>
    <row r="229" spans="1:31" s="394" customFormat="1" ht="10.5" customHeight="1">
      <c r="A229" s="392"/>
      <c r="B229" s="301"/>
      <c r="C229" s="393"/>
      <c r="K229" s="191"/>
      <c r="L229" s="191"/>
      <c r="M229" s="484"/>
      <c r="N229" s="191"/>
      <c r="O229" s="191"/>
      <c r="P229" s="191"/>
      <c r="Q229" s="191"/>
      <c r="R229" s="484"/>
      <c r="S229" s="191"/>
      <c r="T229" s="191"/>
      <c r="U229" s="455"/>
      <c r="V229" s="191"/>
      <c r="W229" s="191"/>
      <c r="X229" s="191"/>
      <c r="Y229" s="191"/>
      <c r="Z229" s="191"/>
      <c r="AA229" s="47"/>
      <c r="AB229" s="395"/>
      <c r="AC229" s="395"/>
      <c r="AD229" s="395"/>
      <c r="AE229" s="395"/>
    </row>
    <row r="230" spans="1:31" s="394" customFormat="1" ht="10.5" customHeight="1">
      <c r="A230" s="392"/>
      <c r="B230" s="301"/>
      <c r="C230" s="393"/>
      <c r="K230" s="191"/>
      <c r="L230" s="191"/>
      <c r="M230" s="484"/>
      <c r="N230" s="191"/>
      <c r="O230" s="191"/>
      <c r="P230" s="191"/>
      <c r="Q230" s="191"/>
      <c r="R230" s="484"/>
      <c r="S230" s="191"/>
      <c r="T230" s="191"/>
      <c r="U230" s="455"/>
      <c r="V230" s="191"/>
      <c r="W230" s="191"/>
      <c r="X230" s="191"/>
      <c r="Y230" s="191"/>
      <c r="Z230" s="191"/>
      <c r="AA230" s="47"/>
      <c r="AB230" s="395"/>
      <c r="AC230" s="395"/>
      <c r="AD230" s="395"/>
      <c r="AE230" s="395"/>
    </row>
    <row r="231" spans="1:31" s="394" customFormat="1" ht="10.5" customHeight="1">
      <c r="A231" s="392"/>
      <c r="B231" s="301"/>
      <c r="C231" s="393"/>
      <c r="K231" s="191"/>
      <c r="L231" s="191"/>
      <c r="M231" s="484"/>
      <c r="N231" s="191"/>
      <c r="O231" s="191"/>
      <c r="P231" s="191"/>
      <c r="Q231" s="191"/>
      <c r="R231" s="484"/>
      <c r="S231" s="191"/>
      <c r="T231" s="191"/>
      <c r="U231" s="455"/>
      <c r="V231" s="191"/>
      <c r="W231" s="191"/>
      <c r="X231" s="191"/>
      <c r="Y231" s="191"/>
      <c r="Z231" s="191"/>
      <c r="AA231" s="47"/>
      <c r="AB231" s="395"/>
      <c r="AC231" s="395"/>
      <c r="AD231" s="395"/>
      <c r="AE231" s="395"/>
    </row>
    <row r="232" spans="1:31" s="394" customFormat="1" ht="10.5" customHeight="1">
      <c r="A232" s="392"/>
      <c r="B232" s="301"/>
      <c r="C232" s="393"/>
      <c r="K232" s="191"/>
      <c r="L232" s="191"/>
      <c r="M232" s="484"/>
      <c r="N232" s="191"/>
      <c r="O232" s="191"/>
      <c r="P232" s="191"/>
      <c r="Q232" s="191"/>
      <c r="R232" s="484"/>
      <c r="S232" s="191"/>
      <c r="T232" s="191"/>
      <c r="U232" s="455"/>
      <c r="V232" s="191"/>
      <c r="W232" s="191"/>
      <c r="X232" s="191"/>
      <c r="Y232" s="191"/>
      <c r="Z232" s="191"/>
      <c r="AA232" s="47"/>
      <c r="AB232" s="395"/>
      <c r="AC232" s="395"/>
      <c r="AD232" s="395"/>
      <c r="AE232" s="395"/>
    </row>
    <row r="233" spans="1:31" s="394" customFormat="1" ht="10.5" customHeight="1">
      <c r="A233" s="392"/>
      <c r="B233" s="301"/>
      <c r="C233" s="393"/>
      <c r="K233" s="191"/>
      <c r="L233" s="191"/>
      <c r="M233" s="484"/>
      <c r="N233" s="191"/>
      <c r="O233" s="191"/>
      <c r="P233" s="191"/>
      <c r="Q233" s="191"/>
      <c r="R233" s="484"/>
      <c r="S233" s="191"/>
      <c r="T233" s="191"/>
      <c r="U233" s="455"/>
      <c r="V233" s="191"/>
      <c r="W233" s="191"/>
      <c r="X233" s="191"/>
      <c r="Y233" s="191"/>
      <c r="Z233" s="191"/>
      <c r="AA233" s="47"/>
      <c r="AB233" s="395"/>
      <c r="AC233" s="395"/>
      <c r="AD233" s="395"/>
      <c r="AE233" s="395"/>
    </row>
    <row r="234" spans="1:31" s="394" customFormat="1" ht="10.5" customHeight="1">
      <c r="A234" s="392"/>
      <c r="B234" s="301"/>
      <c r="C234" s="393"/>
      <c r="K234" s="191"/>
      <c r="L234" s="191"/>
      <c r="M234" s="484"/>
      <c r="N234" s="191"/>
      <c r="O234" s="191"/>
      <c r="P234" s="191"/>
      <c r="Q234" s="191"/>
      <c r="R234" s="484"/>
      <c r="S234" s="191"/>
      <c r="T234" s="191"/>
      <c r="U234" s="455"/>
      <c r="V234" s="191"/>
      <c r="W234" s="191"/>
      <c r="X234" s="191"/>
      <c r="Y234" s="191"/>
      <c r="Z234" s="191"/>
      <c r="AA234" s="47"/>
      <c r="AB234" s="395"/>
      <c r="AC234" s="395"/>
      <c r="AD234" s="395"/>
      <c r="AE234" s="395"/>
    </row>
    <row r="235" spans="1:31" s="394" customFormat="1" ht="10.5" customHeight="1">
      <c r="A235" s="392"/>
      <c r="B235" s="301"/>
      <c r="C235" s="393"/>
      <c r="K235" s="191"/>
      <c r="L235" s="191"/>
      <c r="M235" s="484"/>
      <c r="N235" s="191"/>
      <c r="O235" s="191"/>
      <c r="P235" s="191"/>
      <c r="Q235" s="191"/>
      <c r="R235" s="484"/>
      <c r="S235" s="191"/>
      <c r="T235" s="191"/>
      <c r="U235" s="455"/>
      <c r="V235" s="191"/>
      <c r="W235" s="191"/>
      <c r="X235" s="191"/>
      <c r="Y235" s="191"/>
      <c r="Z235" s="191"/>
      <c r="AA235" s="47"/>
      <c r="AB235" s="395"/>
      <c r="AC235" s="395"/>
      <c r="AD235" s="395"/>
      <c r="AE235" s="395"/>
    </row>
    <row r="236" spans="1:31" s="394" customFormat="1" ht="10.5" customHeight="1">
      <c r="A236" s="392"/>
      <c r="B236" s="301"/>
      <c r="C236" s="393"/>
      <c r="K236" s="191"/>
      <c r="L236" s="191"/>
      <c r="M236" s="484"/>
      <c r="N236" s="191"/>
      <c r="O236" s="191"/>
      <c r="P236" s="191"/>
      <c r="Q236" s="191"/>
      <c r="R236" s="484"/>
      <c r="S236" s="191"/>
      <c r="T236" s="191"/>
      <c r="U236" s="455"/>
      <c r="V236" s="191"/>
      <c r="W236" s="191"/>
      <c r="X236" s="191"/>
      <c r="Y236" s="191"/>
      <c r="Z236" s="191"/>
      <c r="AA236" s="47"/>
      <c r="AB236" s="395"/>
      <c r="AC236" s="395"/>
      <c r="AD236" s="395"/>
      <c r="AE236" s="395"/>
    </row>
    <row r="237" spans="1:31" s="394" customFormat="1" ht="10.5" customHeight="1">
      <c r="A237" s="392"/>
      <c r="B237" s="301"/>
      <c r="C237" s="393"/>
      <c r="K237" s="191"/>
      <c r="L237" s="191"/>
      <c r="M237" s="484"/>
      <c r="N237" s="191"/>
      <c r="O237" s="191"/>
      <c r="P237" s="191"/>
      <c r="Q237" s="191"/>
      <c r="R237" s="484"/>
      <c r="S237" s="191"/>
      <c r="T237" s="191"/>
      <c r="U237" s="455"/>
      <c r="V237" s="191"/>
      <c r="W237" s="191"/>
      <c r="X237" s="191"/>
      <c r="Y237" s="191"/>
      <c r="Z237" s="191"/>
      <c r="AA237" s="47"/>
      <c r="AB237" s="395"/>
      <c r="AC237" s="395"/>
      <c r="AD237" s="395"/>
      <c r="AE237" s="395"/>
    </row>
    <row r="238" spans="1:31" s="394" customFormat="1" ht="10.5" customHeight="1">
      <c r="A238" s="392"/>
      <c r="B238" s="301"/>
      <c r="C238" s="393"/>
      <c r="K238" s="191"/>
      <c r="L238" s="191"/>
      <c r="M238" s="484"/>
      <c r="N238" s="191"/>
      <c r="O238" s="191"/>
      <c r="P238" s="191"/>
      <c r="Q238" s="191"/>
      <c r="R238" s="484"/>
      <c r="S238" s="191"/>
      <c r="T238" s="191"/>
      <c r="U238" s="455"/>
      <c r="V238" s="191"/>
      <c r="W238" s="191"/>
      <c r="X238" s="191"/>
      <c r="Y238" s="191"/>
      <c r="Z238" s="191"/>
      <c r="AA238" s="47"/>
      <c r="AB238" s="395"/>
      <c r="AC238" s="395"/>
      <c r="AD238" s="395"/>
      <c r="AE238" s="395"/>
    </row>
    <row r="239" spans="1:31" s="394" customFormat="1" ht="10.5" customHeight="1">
      <c r="A239" s="392"/>
      <c r="B239" s="301"/>
      <c r="C239" s="393"/>
      <c r="K239" s="191"/>
      <c r="L239" s="191"/>
      <c r="M239" s="484"/>
      <c r="N239" s="191"/>
      <c r="O239" s="191"/>
      <c r="P239" s="191"/>
      <c r="Q239" s="191"/>
      <c r="R239" s="484"/>
      <c r="S239" s="191"/>
      <c r="T239" s="191"/>
      <c r="U239" s="455"/>
      <c r="V239" s="191"/>
      <c r="W239" s="191"/>
      <c r="X239" s="191"/>
      <c r="Y239" s="191"/>
      <c r="Z239" s="191"/>
      <c r="AA239" s="47"/>
      <c r="AB239" s="395"/>
      <c r="AC239" s="395"/>
      <c r="AD239" s="395"/>
      <c r="AE239" s="395"/>
    </row>
    <row r="240" spans="1:31" s="394" customFormat="1" ht="10.5" customHeight="1">
      <c r="A240" s="392"/>
      <c r="B240" s="301"/>
      <c r="C240" s="393"/>
      <c r="K240" s="191"/>
      <c r="L240" s="191"/>
      <c r="M240" s="484"/>
      <c r="N240" s="191"/>
      <c r="O240" s="191"/>
      <c r="P240" s="191"/>
      <c r="Q240" s="191"/>
      <c r="R240" s="484"/>
      <c r="S240" s="191"/>
      <c r="T240" s="191"/>
      <c r="U240" s="455"/>
      <c r="V240" s="191"/>
      <c r="W240" s="191"/>
      <c r="X240" s="191"/>
      <c r="Y240" s="191"/>
      <c r="Z240" s="191"/>
      <c r="AA240" s="47"/>
      <c r="AB240" s="395"/>
      <c r="AC240" s="395"/>
      <c r="AD240" s="395"/>
      <c r="AE240" s="395"/>
    </row>
    <row r="241" spans="1:31" s="394" customFormat="1" ht="10.5" customHeight="1">
      <c r="A241" s="392"/>
      <c r="B241" s="301"/>
      <c r="C241" s="393"/>
      <c r="K241" s="191"/>
      <c r="L241" s="191"/>
      <c r="M241" s="484"/>
      <c r="N241" s="191"/>
      <c r="O241" s="191"/>
      <c r="P241" s="191"/>
      <c r="Q241" s="191"/>
      <c r="R241" s="484"/>
      <c r="S241" s="191"/>
      <c r="T241" s="191"/>
      <c r="U241" s="455"/>
      <c r="V241" s="191"/>
      <c r="W241" s="191"/>
      <c r="X241" s="191"/>
      <c r="Y241" s="191"/>
      <c r="Z241" s="191"/>
      <c r="AA241" s="47"/>
      <c r="AB241" s="395"/>
      <c r="AC241" s="395"/>
      <c r="AD241" s="395"/>
      <c r="AE241" s="395"/>
    </row>
    <row r="242" spans="1:31" s="394" customFormat="1" ht="10.5" customHeight="1">
      <c r="A242" s="392"/>
      <c r="B242" s="301"/>
      <c r="C242" s="393"/>
      <c r="K242" s="191"/>
      <c r="L242" s="191"/>
      <c r="M242" s="484"/>
      <c r="N242" s="191"/>
      <c r="O242" s="191"/>
      <c r="P242" s="191"/>
      <c r="Q242" s="191"/>
      <c r="R242" s="484"/>
      <c r="S242" s="191"/>
      <c r="T242" s="191"/>
      <c r="U242" s="455"/>
      <c r="V242" s="191"/>
      <c r="W242" s="191"/>
      <c r="X242" s="191"/>
      <c r="Y242" s="191"/>
      <c r="Z242" s="191"/>
      <c r="AA242" s="47"/>
      <c r="AB242" s="395"/>
      <c r="AC242" s="395"/>
      <c r="AD242" s="395"/>
      <c r="AE242" s="395"/>
    </row>
    <row r="243" spans="1:31" s="394" customFormat="1" ht="10.5" customHeight="1">
      <c r="A243" s="392"/>
      <c r="B243" s="301"/>
      <c r="C243" s="393"/>
      <c r="K243" s="191"/>
      <c r="L243" s="191"/>
      <c r="M243" s="484"/>
      <c r="N243" s="191"/>
      <c r="O243" s="191"/>
      <c r="P243" s="191"/>
      <c r="Q243" s="191"/>
      <c r="R243" s="484"/>
      <c r="S243" s="191"/>
      <c r="T243" s="191"/>
      <c r="U243" s="455"/>
      <c r="V243" s="191"/>
      <c r="W243" s="191"/>
      <c r="X243" s="191"/>
      <c r="Y243" s="191"/>
      <c r="Z243" s="191"/>
      <c r="AA243" s="47"/>
      <c r="AB243" s="395"/>
      <c r="AC243" s="395"/>
      <c r="AD243" s="395"/>
      <c r="AE243" s="395"/>
    </row>
    <row r="244" spans="1:31" s="394" customFormat="1" ht="10.5" customHeight="1">
      <c r="A244" s="392"/>
      <c r="B244" s="301"/>
      <c r="C244" s="393"/>
      <c r="K244" s="191"/>
      <c r="L244" s="191"/>
      <c r="M244" s="484"/>
      <c r="N244" s="191"/>
      <c r="O244" s="191"/>
      <c r="P244" s="191"/>
      <c r="Q244" s="191"/>
      <c r="R244" s="484"/>
      <c r="S244" s="191"/>
      <c r="T244" s="191"/>
      <c r="U244" s="455"/>
      <c r="V244" s="191"/>
      <c r="W244" s="191"/>
      <c r="X244" s="191"/>
      <c r="Y244" s="191"/>
      <c r="Z244" s="191"/>
      <c r="AA244" s="47"/>
      <c r="AB244" s="395"/>
      <c r="AC244" s="395"/>
      <c r="AD244" s="395"/>
      <c r="AE244" s="395"/>
    </row>
    <row r="245" spans="1:31" s="394" customFormat="1" ht="10.5" customHeight="1">
      <c r="A245" s="392"/>
      <c r="B245" s="301"/>
      <c r="C245" s="393"/>
      <c r="K245" s="191"/>
      <c r="L245" s="191"/>
      <c r="M245" s="484"/>
      <c r="N245" s="191"/>
      <c r="O245" s="191"/>
      <c r="P245" s="191"/>
      <c r="Q245" s="191"/>
      <c r="R245" s="484"/>
      <c r="S245" s="191"/>
      <c r="T245" s="191"/>
      <c r="U245" s="455"/>
      <c r="V245" s="191"/>
      <c r="W245" s="191"/>
      <c r="X245" s="191"/>
      <c r="Y245" s="191"/>
      <c r="Z245" s="191"/>
      <c r="AA245" s="47"/>
      <c r="AB245" s="395"/>
      <c r="AC245" s="395"/>
      <c r="AD245" s="395"/>
      <c r="AE245" s="395"/>
    </row>
    <row r="246" spans="1:31" s="394" customFormat="1" ht="10.5" customHeight="1">
      <c r="A246" s="392"/>
      <c r="B246" s="301"/>
      <c r="C246" s="393"/>
      <c r="K246" s="191"/>
      <c r="L246" s="191"/>
      <c r="M246" s="484"/>
      <c r="N246" s="191"/>
      <c r="O246" s="191"/>
      <c r="P246" s="191"/>
      <c r="Q246" s="191"/>
      <c r="R246" s="484"/>
      <c r="S246" s="191"/>
      <c r="T246" s="191"/>
      <c r="U246" s="455"/>
      <c r="V246" s="191"/>
      <c r="W246" s="191"/>
      <c r="X246" s="191"/>
      <c r="Y246" s="191"/>
      <c r="Z246" s="191"/>
      <c r="AA246" s="47"/>
      <c r="AB246" s="395"/>
      <c r="AC246" s="395"/>
      <c r="AD246" s="395"/>
      <c r="AE246" s="395"/>
    </row>
    <row r="247" spans="1:31" s="394" customFormat="1" ht="10.5" customHeight="1">
      <c r="A247" s="392"/>
      <c r="B247" s="301"/>
      <c r="C247" s="393"/>
      <c r="K247" s="191"/>
      <c r="L247" s="191"/>
      <c r="M247" s="484"/>
      <c r="N247" s="191"/>
      <c r="O247" s="191"/>
      <c r="P247" s="191"/>
      <c r="Q247" s="191"/>
      <c r="R247" s="484"/>
      <c r="S247" s="191"/>
      <c r="T247" s="191"/>
      <c r="U247" s="455"/>
      <c r="V247" s="191"/>
      <c r="W247" s="191"/>
      <c r="X247" s="191"/>
      <c r="Y247" s="191"/>
      <c r="Z247" s="191"/>
      <c r="AA247" s="47"/>
      <c r="AB247" s="395"/>
      <c r="AC247" s="395"/>
      <c r="AD247" s="395"/>
      <c r="AE247" s="395"/>
    </row>
    <row r="248" spans="1:31" s="394" customFormat="1" ht="10.5" customHeight="1">
      <c r="A248" s="392"/>
      <c r="B248" s="301"/>
      <c r="C248" s="393"/>
      <c r="K248" s="191"/>
      <c r="L248" s="191"/>
      <c r="M248" s="484"/>
      <c r="N248" s="191"/>
      <c r="O248" s="191"/>
      <c r="P248" s="191"/>
      <c r="Q248" s="191"/>
      <c r="R248" s="484"/>
      <c r="S248" s="191"/>
      <c r="T248" s="191"/>
      <c r="U248" s="455"/>
      <c r="V248" s="191"/>
      <c r="W248" s="191"/>
      <c r="X248" s="191"/>
      <c r="Y248" s="191"/>
      <c r="Z248" s="191"/>
      <c r="AA248" s="47"/>
      <c r="AB248" s="395"/>
      <c r="AC248" s="395"/>
      <c r="AD248" s="395"/>
      <c r="AE248" s="395"/>
    </row>
    <row r="249" spans="1:31" s="394" customFormat="1" ht="10.5" customHeight="1">
      <c r="A249" s="392"/>
      <c r="B249" s="301"/>
      <c r="C249" s="393"/>
      <c r="K249" s="191"/>
      <c r="L249" s="191"/>
      <c r="M249" s="484"/>
      <c r="N249" s="191"/>
      <c r="O249" s="191"/>
      <c r="P249" s="191"/>
      <c r="Q249" s="191"/>
      <c r="R249" s="484"/>
      <c r="S249" s="191"/>
      <c r="T249" s="191"/>
      <c r="U249" s="455"/>
      <c r="V249" s="191"/>
      <c r="W249" s="191"/>
      <c r="X249" s="191"/>
      <c r="Y249" s="191"/>
      <c r="Z249" s="191"/>
      <c r="AA249" s="47"/>
      <c r="AB249" s="395"/>
      <c r="AC249" s="395"/>
      <c r="AD249" s="395"/>
      <c r="AE249" s="395"/>
    </row>
    <row r="250" spans="1:31" s="394" customFormat="1" ht="10.5" customHeight="1">
      <c r="A250" s="392"/>
      <c r="B250" s="301"/>
      <c r="C250" s="393"/>
      <c r="K250" s="191"/>
      <c r="L250" s="191"/>
      <c r="M250" s="484"/>
      <c r="N250" s="191"/>
      <c r="O250" s="191"/>
      <c r="P250" s="191"/>
      <c r="Q250" s="191"/>
      <c r="R250" s="484"/>
      <c r="S250" s="191"/>
      <c r="T250" s="191"/>
      <c r="U250" s="455"/>
      <c r="V250" s="191"/>
      <c r="W250" s="191"/>
      <c r="X250" s="191"/>
      <c r="Y250" s="191"/>
      <c r="Z250" s="191"/>
      <c r="AA250" s="47"/>
      <c r="AB250" s="395"/>
      <c r="AC250" s="395"/>
      <c r="AD250" s="395"/>
      <c r="AE250" s="395"/>
    </row>
    <row r="251" spans="1:31" s="394" customFormat="1" ht="10.5" customHeight="1">
      <c r="A251" s="392"/>
      <c r="B251" s="301"/>
      <c r="C251" s="393"/>
      <c r="K251" s="191"/>
      <c r="L251" s="191"/>
      <c r="M251" s="484"/>
      <c r="N251" s="191"/>
      <c r="O251" s="191"/>
      <c r="P251" s="191"/>
      <c r="Q251" s="191"/>
      <c r="R251" s="484"/>
      <c r="S251" s="191"/>
      <c r="T251" s="191"/>
      <c r="U251" s="455"/>
      <c r="V251" s="191"/>
      <c r="W251" s="191"/>
      <c r="X251" s="191"/>
      <c r="Y251" s="191"/>
      <c r="Z251" s="191"/>
      <c r="AA251" s="47"/>
      <c r="AB251" s="395"/>
      <c r="AC251" s="395"/>
      <c r="AD251" s="395"/>
      <c r="AE251" s="395"/>
    </row>
    <row r="252" spans="1:31" s="394" customFormat="1" ht="10.5" customHeight="1">
      <c r="A252" s="392"/>
      <c r="B252" s="301"/>
      <c r="C252" s="393"/>
      <c r="K252" s="191"/>
      <c r="L252" s="191"/>
      <c r="M252" s="484"/>
      <c r="N252" s="191"/>
      <c r="O252" s="191"/>
      <c r="P252" s="191"/>
      <c r="Q252" s="191"/>
      <c r="R252" s="484"/>
      <c r="S252" s="191"/>
      <c r="T252" s="191"/>
      <c r="U252" s="455"/>
      <c r="V252" s="191"/>
      <c r="W252" s="191"/>
      <c r="X252" s="191"/>
      <c r="Y252" s="191"/>
      <c r="Z252" s="191"/>
      <c r="AA252" s="47"/>
      <c r="AB252" s="395"/>
      <c r="AC252" s="395"/>
      <c r="AD252" s="395"/>
      <c r="AE252" s="395"/>
    </row>
    <row r="253" spans="1:31" s="394" customFormat="1" ht="10.5" customHeight="1">
      <c r="A253" s="392"/>
      <c r="B253" s="301"/>
      <c r="C253" s="393"/>
      <c r="K253" s="191"/>
      <c r="L253" s="191"/>
      <c r="M253" s="484"/>
      <c r="N253" s="191"/>
      <c r="O253" s="191"/>
      <c r="P253" s="191"/>
      <c r="Q253" s="191"/>
      <c r="R253" s="484"/>
      <c r="S253" s="191"/>
      <c r="T253" s="191"/>
      <c r="U253" s="455"/>
      <c r="V253" s="191"/>
      <c r="W253" s="191"/>
      <c r="X253" s="191"/>
      <c r="Y253" s="191"/>
      <c r="Z253" s="191"/>
      <c r="AA253" s="47"/>
      <c r="AB253" s="395"/>
      <c r="AC253" s="395"/>
      <c r="AD253" s="395"/>
      <c r="AE253" s="395"/>
    </row>
    <row r="254" spans="1:31" s="394" customFormat="1" ht="10.5" customHeight="1">
      <c r="A254" s="392"/>
      <c r="B254" s="301"/>
      <c r="C254" s="393"/>
      <c r="K254" s="191"/>
      <c r="L254" s="191"/>
      <c r="M254" s="484"/>
      <c r="N254" s="191"/>
      <c r="O254" s="191"/>
      <c r="P254" s="191"/>
      <c r="Q254" s="191"/>
      <c r="R254" s="484"/>
      <c r="S254" s="191"/>
      <c r="T254" s="191"/>
      <c r="U254" s="455"/>
      <c r="V254" s="191"/>
      <c r="W254" s="191"/>
      <c r="X254" s="191"/>
      <c r="Y254" s="191"/>
      <c r="Z254" s="191"/>
      <c r="AA254" s="47"/>
      <c r="AB254" s="395"/>
      <c r="AC254" s="395"/>
      <c r="AD254" s="395"/>
      <c r="AE254" s="395"/>
    </row>
    <row r="255" spans="1:31" s="394" customFormat="1" ht="10.5" customHeight="1">
      <c r="A255" s="392"/>
      <c r="B255" s="301"/>
      <c r="C255" s="393"/>
      <c r="K255" s="191"/>
      <c r="L255" s="191"/>
      <c r="M255" s="484"/>
      <c r="N255" s="191"/>
      <c r="O255" s="191"/>
      <c r="P255" s="191"/>
      <c r="Q255" s="191"/>
      <c r="R255" s="484"/>
      <c r="S255" s="191"/>
      <c r="T255" s="191"/>
      <c r="U255" s="455"/>
      <c r="V255" s="191"/>
      <c r="W255" s="191"/>
      <c r="X255" s="191"/>
      <c r="Y255" s="191"/>
      <c r="Z255" s="191"/>
      <c r="AA255" s="47"/>
      <c r="AB255" s="395"/>
      <c r="AC255" s="395"/>
      <c r="AD255" s="395"/>
      <c r="AE255" s="395"/>
    </row>
    <row r="256" spans="1:31" s="394" customFormat="1" ht="10.5" customHeight="1">
      <c r="A256" s="392"/>
      <c r="B256" s="301"/>
      <c r="C256" s="393"/>
      <c r="K256" s="191"/>
      <c r="L256" s="191"/>
      <c r="M256" s="484"/>
      <c r="N256" s="191"/>
      <c r="O256" s="191"/>
      <c r="P256" s="191"/>
      <c r="Q256" s="191"/>
      <c r="R256" s="484"/>
      <c r="S256" s="191"/>
      <c r="T256" s="191"/>
      <c r="U256" s="455"/>
      <c r="V256" s="191"/>
      <c r="W256" s="191"/>
      <c r="X256" s="191"/>
      <c r="Y256" s="191"/>
      <c r="Z256" s="191"/>
      <c r="AA256" s="47"/>
      <c r="AB256" s="395"/>
      <c r="AC256" s="395"/>
      <c r="AD256" s="395"/>
      <c r="AE256" s="395"/>
    </row>
    <row r="257" spans="1:31" s="394" customFormat="1" ht="10.5" customHeight="1">
      <c r="A257" s="392"/>
      <c r="B257" s="301"/>
      <c r="C257" s="393"/>
      <c r="K257" s="191"/>
      <c r="L257" s="191"/>
      <c r="M257" s="484"/>
      <c r="N257" s="191"/>
      <c r="O257" s="191"/>
      <c r="P257" s="191"/>
      <c r="Q257" s="191"/>
      <c r="R257" s="484"/>
      <c r="S257" s="191"/>
      <c r="T257" s="191"/>
      <c r="U257" s="455"/>
      <c r="V257" s="191"/>
      <c r="W257" s="191"/>
      <c r="X257" s="191"/>
      <c r="Y257" s="191"/>
      <c r="Z257" s="191"/>
      <c r="AA257" s="47"/>
      <c r="AB257" s="395"/>
      <c r="AC257" s="395"/>
      <c r="AD257" s="395"/>
      <c r="AE257" s="395"/>
    </row>
    <row r="258" spans="1:31" s="394" customFormat="1" ht="10.5" customHeight="1">
      <c r="A258" s="392"/>
      <c r="B258" s="301"/>
      <c r="C258" s="393"/>
      <c r="K258" s="191"/>
      <c r="L258" s="191"/>
      <c r="M258" s="484"/>
      <c r="N258" s="191"/>
      <c r="O258" s="191"/>
      <c r="P258" s="191"/>
      <c r="Q258" s="191"/>
      <c r="R258" s="484"/>
      <c r="S258" s="191"/>
      <c r="T258" s="191"/>
      <c r="U258" s="455"/>
      <c r="V258" s="191"/>
      <c r="W258" s="191"/>
      <c r="X258" s="191"/>
      <c r="Y258" s="191"/>
      <c r="Z258" s="191"/>
      <c r="AA258" s="47"/>
      <c r="AB258" s="395"/>
      <c r="AC258" s="395"/>
      <c r="AD258" s="395"/>
      <c r="AE258" s="395"/>
    </row>
    <row r="259" spans="1:31" s="394" customFormat="1" ht="10.5" customHeight="1">
      <c r="A259" s="392"/>
      <c r="B259" s="301"/>
      <c r="C259" s="393"/>
      <c r="K259" s="191"/>
      <c r="L259" s="191"/>
      <c r="M259" s="484"/>
      <c r="N259" s="191"/>
      <c r="O259" s="191"/>
      <c r="P259" s="191"/>
      <c r="Q259" s="191"/>
      <c r="R259" s="484"/>
      <c r="S259" s="191"/>
      <c r="T259" s="191"/>
      <c r="U259" s="455"/>
      <c r="V259" s="191"/>
      <c r="W259" s="191"/>
      <c r="X259" s="191"/>
      <c r="Y259" s="191"/>
      <c r="Z259" s="191"/>
      <c r="AA259" s="47"/>
      <c r="AB259" s="395"/>
      <c r="AC259" s="395"/>
      <c r="AD259" s="395"/>
      <c r="AE259" s="395"/>
    </row>
    <row r="260" spans="1:31" s="394" customFormat="1" ht="10.5" customHeight="1">
      <c r="A260" s="392"/>
      <c r="B260" s="301"/>
      <c r="C260" s="393"/>
      <c r="K260" s="191"/>
      <c r="L260" s="191"/>
      <c r="M260" s="484"/>
      <c r="N260" s="191"/>
      <c r="O260" s="191"/>
      <c r="P260" s="191"/>
      <c r="Q260" s="191"/>
      <c r="R260" s="484"/>
      <c r="S260" s="191"/>
      <c r="T260" s="191"/>
      <c r="U260" s="455"/>
      <c r="V260" s="191"/>
      <c r="W260" s="191"/>
      <c r="X260" s="191"/>
      <c r="Y260" s="191"/>
      <c r="Z260" s="191"/>
      <c r="AA260" s="47"/>
      <c r="AB260" s="395"/>
      <c r="AC260" s="395"/>
      <c r="AD260" s="395"/>
      <c r="AE260" s="395"/>
    </row>
    <row r="261" spans="1:31" s="394" customFormat="1" ht="10.5" customHeight="1">
      <c r="A261" s="392"/>
      <c r="B261" s="301"/>
      <c r="C261" s="393"/>
      <c r="K261" s="191"/>
      <c r="L261" s="191"/>
      <c r="M261" s="484"/>
      <c r="N261" s="191"/>
      <c r="O261" s="191"/>
      <c r="P261" s="191"/>
      <c r="Q261" s="191"/>
      <c r="R261" s="484"/>
      <c r="S261" s="191"/>
      <c r="T261" s="191"/>
      <c r="U261" s="455"/>
      <c r="V261" s="191"/>
      <c r="W261" s="191"/>
      <c r="X261" s="191"/>
      <c r="Y261" s="191"/>
      <c r="Z261" s="191"/>
      <c r="AA261" s="47"/>
      <c r="AB261" s="395"/>
      <c r="AC261" s="395"/>
      <c r="AD261" s="395"/>
      <c r="AE261" s="395"/>
    </row>
    <row r="262" spans="1:31" s="394" customFormat="1" ht="10.5" customHeight="1">
      <c r="A262" s="392"/>
      <c r="B262" s="301"/>
      <c r="C262" s="393"/>
      <c r="K262" s="191"/>
      <c r="L262" s="191"/>
      <c r="M262" s="484"/>
      <c r="N262" s="191"/>
      <c r="O262" s="191"/>
      <c r="P262" s="191"/>
      <c r="Q262" s="191"/>
      <c r="R262" s="484"/>
      <c r="S262" s="191"/>
      <c r="T262" s="191"/>
      <c r="U262" s="455"/>
      <c r="V262" s="191"/>
      <c r="W262" s="191"/>
      <c r="X262" s="191"/>
      <c r="Y262" s="191"/>
      <c r="Z262" s="191"/>
      <c r="AA262" s="47"/>
      <c r="AB262" s="395"/>
      <c r="AC262" s="395"/>
      <c r="AD262" s="395"/>
      <c r="AE262" s="395"/>
    </row>
    <row r="263" spans="1:31" s="394" customFormat="1" ht="10.5" customHeight="1">
      <c r="A263" s="392"/>
      <c r="B263" s="301"/>
      <c r="C263" s="393"/>
      <c r="K263" s="191"/>
      <c r="L263" s="191"/>
      <c r="M263" s="484"/>
      <c r="N263" s="191"/>
      <c r="O263" s="191"/>
      <c r="P263" s="191"/>
      <c r="Q263" s="191"/>
      <c r="R263" s="484"/>
      <c r="S263" s="191"/>
      <c r="T263" s="191"/>
      <c r="U263" s="455"/>
      <c r="V263" s="191"/>
      <c r="W263" s="191"/>
      <c r="X263" s="191"/>
      <c r="Y263" s="191"/>
      <c r="Z263" s="191"/>
      <c r="AA263" s="47"/>
      <c r="AB263" s="395"/>
      <c r="AC263" s="395"/>
      <c r="AD263" s="395"/>
      <c r="AE263" s="395"/>
    </row>
    <row r="264" spans="1:31" s="394" customFormat="1" ht="10.5" customHeight="1">
      <c r="A264" s="392"/>
      <c r="B264" s="301"/>
      <c r="C264" s="393"/>
      <c r="K264" s="191"/>
      <c r="L264" s="191"/>
      <c r="M264" s="484"/>
      <c r="N264" s="191"/>
      <c r="O264" s="191"/>
      <c r="P264" s="191"/>
      <c r="Q264" s="191"/>
      <c r="R264" s="484"/>
      <c r="S264" s="191"/>
      <c r="T264" s="191"/>
      <c r="U264" s="455"/>
      <c r="V264" s="191"/>
      <c r="W264" s="191"/>
      <c r="X264" s="191"/>
      <c r="Y264" s="191"/>
      <c r="Z264" s="191"/>
      <c r="AA264" s="47"/>
      <c r="AB264" s="395"/>
      <c r="AC264" s="395"/>
      <c r="AD264" s="395"/>
      <c r="AE264" s="395"/>
    </row>
    <row r="265" spans="1:31" s="394" customFormat="1" ht="10.5" customHeight="1">
      <c r="A265" s="392"/>
      <c r="B265" s="301"/>
      <c r="C265" s="393"/>
      <c r="K265" s="191"/>
      <c r="L265" s="191"/>
      <c r="M265" s="484"/>
      <c r="N265" s="191"/>
      <c r="O265" s="191"/>
      <c r="P265" s="191"/>
      <c r="Q265" s="191"/>
      <c r="R265" s="484"/>
      <c r="S265" s="191"/>
      <c r="T265" s="191"/>
      <c r="U265" s="455"/>
      <c r="V265" s="191"/>
      <c r="W265" s="191"/>
      <c r="X265" s="191"/>
      <c r="Y265" s="191"/>
      <c r="Z265" s="191"/>
      <c r="AA265" s="47"/>
      <c r="AB265" s="395"/>
      <c r="AC265" s="395"/>
      <c r="AD265" s="395"/>
      <c r="AE265" s="395"/>
    </row>
    <row r="266" spans="1:31" s="394" customFormat="1" ht="10.5" customHeight="1">
      <c r="A266" s="392"/>
      <c r="B266" s="301"/>
      <c r="C266" s="393"/>
      <c r="K266" s="191"/>
      <c r="L266" s="191"/>
      <c r="M266" s="484"/>
      <c r="N266" s="191"/>
      <c r="O266" s="191"/>
      <c r="P266" s="191"/>
      <c r="Q266" s="191"/>
      <c r="R266" s="484"/>
      <c r="S266" s="191"/>
      <c r="T266" s="191"/>
      <c r="U266" s="455"/>
      <c r="V266" s="191"/>
      <c r="W266" s="191"/>
      <c r="X266" s="191"/>
      <c r="Y266" s="191"/>
      <c r="Z266" s="191"/>
      <c r="AA266" s="47"/>
      <c r="AB266" s="395"/>
      <c r="AC266" s="395"/>
      <c r="AD266" s="395"/>
      <c r="AE266" s="395"/>
    </row>
    <row r="267" spans="1:31" s="394" customFormat="1" ht="10.5" customHeight="1">
      <c r="A267" s="392"/>
      <c r="B267" s="301"/>
      <c r="C267" s="393"/>
      <c r="K267" s="191"/>
      <c r="L267" s="191"/>
      <c r="M267" s="484"/>
      <c r="N267" s="191"/>
      <c r="O267" s="191"/>
      <c r="P267" s="191"/>
      <c r="Q267" s="191"/>
      <c r="R267" s="484"/>
      <c r="S267" s="191"/>
      <c r="T267" s="191"/>
      <c r="U267" s="455"/>
      <c r="V267" s="191"/>
      <c r="W267" s="191"/>
      <c r="X267" s="191"/>
      <c r="Y267" s="191"/>
      <c r="Z267" s="191"/>
      <c r="AA267" s="47"/>
      <c r="AB267" s="395"/>
      <c r="AC267" s="395"/>
      <c r="AD267" s="395"/>
      <c r="AE267" s="395"/>
    </row>
    <row r="268" spans="1:31" s="394" customFormat="1" ht="10.5" customHeight="1">
      <c r="A268" s="392"/>
      <c r="B268" s="301"/>
      <c r="C268" s="393"/>
      <c r="K268" s="191"/>
      <c r="L268" s="191"/>
      <c r="M268" s="484"/>
      <c r="N268" s="191"/>
      <c r="O268" s="191"/>
      <c r="P268" s="191"/>
      <c r="Q268" s="191"/>
      <c r="R268" s="484"/>
      <c r="S268" s="191"/>
      <c r="T268" s="191"/>
      <c r="U268" s="455"/>
      <c r="V268" s="191"/>
      <c r="W268" s="191"/>
      <c r="X268" s="191"/>
      <c r="Y268" s="191"/>
      <c r="Z268" s="191"/>
      <c r="AA268" s="47"/>
      <c r="AB268" s="395"/>
      <c r="AC268" s="395"/>
      <c r="AD268" s="395"/>
      <c r="AE268" s="395"/>
    </row>
    <row r="269" spans="1:31" s="394" customFormat="1" ht="10.5" customHeight="1">
      <c r="A269" s="392"/>
      <c r="B269" s="301"/>
      <c r="C269" s="393"/>
      <c r="K269" s="191"/>
      <c r="L269" s="191"/>
      <c r="M269" s="484"/>
      <c r="N269" s="191"/>
      <c r="O269" s="191"/>
      <c r="P269" s="191"/>
      <c r="Q269" s="191"/>
      <c r="R269" s="484"/>
      <c r="S269" s="191"/>
      <c r="T269" s="191"/>
      <c r="U269" s="455"/>
      <c r="V269" s="191"/>
      <c r="W269" s="191"/>
      <c r="X269" s="191"/>
      <c r="Y269" s="191"/>
      <c r="Z269" s="191"/>
      <c r="AA269" s="47"/>
      <c r="AB269" s="395"/>
      <c r="AC269" s="395"/>
      <c r="AD269" s="395"/>
      <c r="AE269" s="395"/>
    </row>
    <row r="270" spans="1:31" s="394" customFormat="1" ht="10.5" customHeight="1">
      <c r="A270" s="392"/>
      <c r="B270" s="301"/>
      <c r="C270" s="393"/>
      <c r="K270" s="191"/>
      <c r="L270" s="191"/>
      <c r="M270" s="484"/>
      <c r="N270" s="191"/>
      <c r="O270" s="191"/>
      <c r="P270" s="191"/>
      <c r="Q270" s="191"/>
      <c r="R270" s="484"/>
      <c r="S270" s="191"/>
      <c r="T270" s="191"/>
      <c r="U270" s="455"/>
      <c r="V270" s="191"/>
      <c r="W270" s="191"/>
      <c r="X270" s="191"/>
      <c r="Y270" s="191"/>
      <c r="Z270" s="191"/>
      <c r="AA270" s="47"/>
      <c r="AB270" s="395"/>
      <c r="AC270" s="395"/>
      <c r="AD270" s="395"/>
      <c r="AE270" s="395"/>
    </row>
    <row r="271" spans="1:31" s="394" customFormat="1" ht="10.5" customHeight="1">
      <c r="A271" s="392"/>
      <c r="B271" s="301"/>
      <c r="C271" s="393"/>
      <c r="K271" s="191"/>
      <c r="L271" s="191"/>
      <c r="M271" s="484"/>
      <c r="N271" s="191"/>
      <c r="O271" s="191"/>
      <c r="P271" s="191"/>
      <c r="Q271" s="191"/>
      <c r="R271" s="484"/>
      <c r="S271" s="191"/>
      <c r="T271" s="191"/>
      <c r="U271" s="455"/>
      <c r="V271" s="191"/>
      <c r="W271" s="191"/>
      <c r="X271" s="191"/>
      <c r="Y271" s="191"/>
      <c r="Z271" s="191"/>
      <c r="AA271" s="47"/>
      <c r="AB271" s="395"/>
      <c r="AC271" s="395"/>
      <c r="AD271" s="395"/>
      <c r="AE271" s="395"/>
    </row>
    <row r="272" spans="1:31" s="394" customFormat="1" ht="10.5" customHeight="1">
      <c r="A272" s="392"/>
      <c r="B272" s="301"/>
      <c r="C272" s="393"/>
      <c r="K272" s="191"/>
      <c r="L272" s="191"/>
      <c r="M272" s="484"/>
      <c r="N272" s="191"/>
      <c r="O272" s="191"/>
      <c r="P272" s="191"/>
      <c r="Q272" s="191"/>
      <c r="R272" s="484"/>
      <c r="S272" s="191"/>
      <c r="T272" s="191"/>
      <c r="U272" s="455"/>
      <c r="V272" s="191"/>
      <c r="W272" s="191"/>
      <c r="X272" s="191"/>
      <c r="Y272" s="191"/>
      <c r="Z272" s="191"/>
      <c r="AA272" s="47"/>
      <c r="AB272" s="395"/>
      <c r="AC272" s="395"/>
      <c r="AD272" s="395"/>
      <c r="AE272" s="395"/>
    </row>
    <row r="273" spans="1:31" s="394" customFormat="1" ht="10.5" customHeight="1">
      <c r="A273" s="392"/>
      <c r="B273" s="301"/>
      <c r="C273" s="393"/>
      <c r="K273" s="191"/>
      <c r="L273" s="191"/>
      <c r="M273" s="484"/>
      <c r="N273" s="191"/>
      <c r="O273" s="191"/>
      <c r="P273" s="191"/>
      <c r="Q273" s="191"/>
      <c r="R273" s="484"/>
      <c r="S273" s="191"/>
      <c r="T273" s="191"/>
      <c r="U273" s="455"/>
      <c r="V273" s="191"/>
      <c r="W273" s="191"/>
      <c r="X273" s="191"/>
      <c r="Y273" s="191"/>
      <c r="Z273" s="191"/>
      <c r="AA273" s="47"/>
      <c r="AB273" s="395"/>
      <c r="AC273" s="395"/>
      <c r="AD273" s="395"/>
      <c r="AE273" s="395"/>
    </row>
    <row r="274" spans="1:31" s="394" customFormat="1" ht="10.5" customHeight="1">
      <c r="A274" s="392"/>
      <c r="B274" s="301"/>
      <c r="C274" s="393"/>
      <c r="K274" s="191"/>
      <c r="L274" s="191"/>
      <c r="M274" s="484"/>
      <c r="N274" s="191"/>
      <c r="O274" s="191"/>
      <c r="P274" s="191"/>
      <c r="Q274" s="191"/>
      <c r="R274" s="484"/>
      <c r="S274" s="191"/>
      <c r="T274" s="191"/>
      <c r="U274" s="455"/>
      <c r="V274" s="191"/>
      <c r="W274" s="191"/>
      <c r="X274" s="191"/>
      <c r="Y274" s="191"/>
      <c r="Z274" s="191"/>
      <c r="AA274" s="47"/>
      <c r="AB274" s="395"/>
      <c r="AC274" s="395"/>
      <c r="AD274" s="395"/>
      <c r="AE274" s="395"/>
    </row>
    <row r="275" spans="1:31" s="394" customFormat="1" ht="10.5" customHeight="1">
      <c r="A275" s="392"/>
      <c r="B275" s="301"/>
      <c r="C275" s="393"/>
      <c r="K275" s="191"/>
      <c r="L275" s="191"/>
      <c r="M275" s="484"/>
      <c r="N275" s="191"/>
      <c r="O275" s="191"/>
      <c r="P275" s="191"/>
      <c r="Q275" s="191"/>
      <c r="R275" s="484"/>
      <c r="S275" s="191"/>
      <c r="T275" s="191"/>
      <c r="U275" s="455"/>
      <c r="V275" s="191"/>
      <c r="W275" s="191"/>
      <c r="X275" s="191"/>
      <c r="Y275" s="191"/>
      <c r="Z275" s="191"/>
      <c r="AA275" s="47"/>
      <c r="AB275" s="395"/>
      <c r="AC275" s="395"/>
      <c r="AD275" s="395"/>
      <c r="AE275" s="395"/>
    </row>
    <row r="276" spans="1:31" s="394" customFormat="1" ht="10.5" customHeight="1">
      <c r="A276" s="392"/>
      <c r="B276" s="301"/>
      <c r="C276" s="393"/>
      <c r="K276" s="191"/>
      <c r="L276" s="191"/>
      <c r="M276" s="484"/>
      <c r="N276" s="191"/>
      <c r="O276" s="191"/>
      <c r="P276" s="191"/>
      <c r="Q276" s="191"/>
      <c r="R276" s="484"/>
      <c r="S276" s="191"/>
      <c r="T276" s="191"/>
      <c r="U276" s="455"/>
      <c r="V276" s="191"/>
      <c r="W276" s="191"/>
      <c r="X276" s="191"/>
      <c r="Y276" s="191"/>
      <c r="Z276" s="191"/>
      <c r="AA276" s="47"/>
      <c r="AB276" s="395"/>
      <c r="AC276" s="395"/>
      <c r="AD276" s="395"/>
      <c r="AE276" s="395"/>
    </row>
    <row r="277" spans="1:31" s="394" customFormat="1" ht="10.5" customHeight="1">
      <c r="A277" s="392"/>
      <c r="B277" s="301"/>
      <c r="C277" s="393"/>
      <c r="K277" s="191"/>
      <c r="L277" s="191"/>
      <c r="M277" s="484"/>
      <c r="N277" s="191"/>
      <c r="O277" s="191"/>
      <c r="P277" s="191"/>
      <c r="Q277" s="191"/>
      <c r="R277" s="484"/>
      <c r="S277" s="191"/>
      <c r="T277" s="191"/>
      <c r="U277" s="455"/>
      <c r="V277" s="191"/>
      <c r="W277" s="191"/>
      <c r="X277" s="191"/>
      <c r="Y277" s="191"/>
      <c r="Z277" s="191"/>
      <c r="AA277" s="47"/>
      <c r="AB277" s="395"/>
      <c r="AC277" s="395"/>
      <c r="AD277" s="395"/>
      <c r="AE277" s="395"/>
    </row>
    <row r="278" spans="1:31" s="394" customFormat="1" ht="10.5" customHeight="1">
      <c r="A278" s="392"/>
      <c r="B278" s="301"/>
      <c r="C278" s="393"/>
      <c r="K278" s="191"/>
      <c r="L278" s="191"/>
      <c r="M278" s="484"/>
      <c r="N278" s="191"/>
      <c r="O278" s="191"/>
      <c r="P278" s="191"/>
      <c r="Q278" s="191"/>
      <c r="R278" s="484"/>
      <c r="S278" s="191"/>
      <c r="T278" s="191"/>
      <c r="U278" s="455"/>
      <c r="V278" s="191"/>
      <c r="W278" s="191"/>
      <c r="X278" s="191"/>
      <c r="Y278" s="191"/>
      <c r="Z278" s="191"/>
      <c r="AA278" s="47"/>
      <c r="AB278" s="395"/>
      <c r="AC278" s="395"/>
      <c r="AD278" s="395"/>
      <c r="AE278" s="395"/>
    </row>
    <row r="279" spans="1:31" s="394" customFormat="1" ht="10.5" customHeight="1">
      <c r="A279" s="392"/>
      <c r="B279" s="301"/>
      <c r="C279" s="393"/>
      <c r="K279" s="191"/>
      <c r="L279" s="191"/>
      <c r="M279" s="484"/>
      <c r="N279" s="191"/>
      <c r="O279" s="191"/>
      <c r="P279" s="191"/>
      <c r="Q279" s="191"/>
      <c r="R279" s="484"/>
      <c r="S279" s="191"/>
      <c r="T279" s="191"/>
      <c r="U279" s="455"/>
      <c r="V279" s="191"/>
      <c r="W279" s="191"/>
      <c r="X279" s="191"/>
      <c r="Y279" s="191"/>
      <c r="Z279" s="191"/>
      <c r="AA279" s="47"/>
      <c r="AB279" s="395"/>
      <c r="AC279" s="395"/>
      <c r="AD279" s="395"/>
      <c r="AE279" s="395"/>
    </row>
    <row r="280" spans="1:31" s="394" customFormat="1" ht="10.5" customHeight="1">
      <c r="A280" s="392"/>
      <c r="B280" s="301"/>
      <c r="C280" s="393"/>
      <c r="K280" s="191"/>
      <c r="L280" s="191"/>
      <c r="M280" s="484"/>
      <c r="N280" s="191"/>
      <c r="O280" s="191"/>
      <c r="P280" s="191"/>
      <c r="Q280" s="191"/>
      <c r="R280" s="484"/>
      <c r="S280" s="191"/>
      <c r="T280" s="191"/>
      <c r="U280" s="455"/>
      <c r="V280" s="191"/>
      <c r="W280" s="191"/>
      <c r="X280" s="191"/>
      <c r="Y280" s="191"/>
      <c r="Z280" s="191"/>
      <c r="AA280" s="47"/>
      <c r="AB280" s="395"/>
      <c r="AC280" s="395"/>
      <c r="AD280" s="395"/>
      <c r="AE280" s="395"/>
    </row>
    <row r="281" spans="1:31" s="394" customFormat="1" ht="10.5" customHeight="1">
      <c r="A281" s="392"/>
      <c r="B281" s="301"/>
      <c r="C281" s="393"/>
      <c r="K281" s="191"/>
      <c r="L281" s="191"/>
      <c r="M281" s="484"/>
      <c r="N281" s="191"/>
      <c r="O281" s="191"/>
      <c r="P281" s="191"/>
      <c r="Q281" s="191"/>
      <c r="R281" s="484"/>
      <c r="S281" s="191"/>
      <c r="T281" s="191"/>
      <c r="U281" s="455"/>
      <c r="V281" s="191"/>
      <c r="W281" s="191"/>
      <c r="X281" s="191"/>
      <c r="Y281" s="191"/>
      <c r="Z281" s="191"/>
      <c r="AA281" s="47"/>
      <c r="AB281" s="395"/>
      <c r="AC281" s="395"/>
      <c r="AD281" s="395"/>
      <c r="AE281" s="395"/>
    </row>
    <row r="282" spans="1:31" s="394" customFormat="1" ht="10.5" customHeight="1">
      <c r="A282" s="392"/>
      <c r="B282" s="301"/>
      <c r="C282" s="393"/>
      <c r="K282" s="191"/>
      <c r="L282" s="191"/>
      <c r="M282" s="484"/>
      <c r="N282" s="191"/>
      <c r="O282" s="191"/>
      <c r="P282" s="191"/>
      <c r="Q282" s="191"/>
      <c r="R282" s="484"/>
      <c r="S282" s="191"/>
      <c r="T282" s="191"/>
      <c r="U282" s="455"/>
      <c r="V282" s="191"/>
      <c r="W282" s="191"/>
      <c r="X282" s="191"/>
      <c r="Y282" s="191"/>
      <c r="Z282" s="191"/>
      <c r="AA282" s="47"/>
      <c r="AB282" s="395"/>
      <c r="AC282" s="395"/>
      <c r="AD282" s="395"/>
      <c r="AE282" s="395"/>
    </row>
    <row r="283" spans="1:31" s="394" customFormat="1" ht="10.5" customHeight="1">
      <c r="A283" s="392"/>
      <c r="B283" s="301"/>
      <c r="C283" s="393"/>
      <c r="K283" s="191"/>
      <c r="L283" s="191"/>
      <c r="M283" s="484"/>
      <c r="N283" s="191"/>
      <c r="O283" s="191"/>
      <c r="P283" s="191"/>
      <c r="Q283" s="191"/>
      <c r="R283" s="484"/>
      <c r="S283" s="191"/>
      <c r="T283" s="191"/>
      <c r="U283" s="455"/>
      <c r="V283" s="191"/>
      <c r="W283" s="191"/>
      <c r="X283" s="191"/>
      <c r="Y283" s="191"/>
      <c r="Z283" s="191"/>
      <c r="AA283" s="47"/>
      <c r="AB283" s="395"/>
      <c r="AC283" s="395"/>
      <c r="AD283" s="395"/>
      <c r="AE283" s="395"/>
    </row>
    <row r="284" spans="1:31" s="394" customFormat="1" ht="10.5" customHeight="1">
      <c r="A284" s="392"/>
      <c r="B284" s="301"/>
      <c r="C284" s="393"/>
      <c r="K284" s="191"/>
      <c r="L284" s="191"/>
      <c r="M284" s="484"/>
      <c r="N284" s="191"/>
      <c r="O284" s="191"/>
      <c r="P284" s="191"/>
      <c r="Q284" s="191"/>
      <c r="R284" s="484"/>
      <c r="S284" s="191"/>
      <c r="T284" s="191"/>
      <c r="U284" s="455"/>
      <c r="V284" s="191"/>
      <c r="W284" s="191"/>
      <c r="X284" s="191"/>
      <c r="Y284" s="191"/>
      <c r="Z284" s="191"/>
      <c r="AA284" s="47"/>
      <c r="AB284" s="395"/>
      <c r="AC284" s="395"/>
      <c r="AD284" s="395"/>
      <c r="AE284" s="395"/>
    </row>
    <row r="285" spans="1:31" s="394" customFormat="1" ht="10.5" customHeight="1">
      <c r="A285" s="392"/>
      <c r="B285" s="301"/>
      <c r="C285" s="393"/>
      <c r="K285" s="191"/>
      <c r="L285" s="191"/>
      <c r="M285" s="484"/>
      <c r="N285" s="191"/>
      <c r="O285" s="191"/>
      <c r="P285" s="191"/>
      <c r="Q285" s="191"/>
      <c r="R285" s="484"/>
      <c r="S285" s="191"/>
      <c r="T285" s="191"/>
      <c r="U285" s="455"/>
      <c r="V285" s="191"/>
      <c r="W285" s="191"/>
      <c r="X285" s="191"/>
      <c r="Y285" s="191"/>
      <c r="Z285" s="191"/>
      <c r="AA285" s="47"/>
      <c r="AB285" s="395"/>
      <c r="AC285" s="395"/>
      <c r="AD285" s="395"/>
      <c r="AE285" s="395"/>
    </row>
    <row r="286" spans="1:31" s="394" customFormat="1" ht="10.5" customHeight="1">
      <c r="A286" s="392"/>
      <c r="B286" s="301"/>
      <c r="C286" s="393"/>
      <c r="K286" s="191"/>
      <c r="L286" s="191"/>
      <c r="M286" s="484"/>
      <c r="N286" s="191"/>
      <c r="O286" s="191"/>
      <c r="P286" s="191"/>
      <c r="Q286" s="191"/>
      <c r="R286" s="484"/>
      <c r="S286" s="191"/>
      <c r="T286" s="191"/>
      <c r="U286" s="455"/>
      <c r="V286" s="191"/>
      <c r="W286" s="191"/>
      <c r="X286" s="191"/>
      <c r="Y286" s="191"/>
      <c r="Z286" s="191"/>
      <c r="AA286" s="47"/>
      <c r="AB286" s="395"/>
      <c r="AC286" s="395"/>
      <c r="AD286" s="395"/>
      <c r="AE286" s="395"/>
    </row>
    <row r="287" spans="1:31" s="394" customFormat="1" ht="10.5" customHeight="1">
      <c r="A287" s="392"/>
      <c r="B287" s="301"/>
      <c r="C287" s="393"/>
      <c r="K287" s="191"/>
      <c r="L287" s="191"/>
      <c r="M287" s="484"/>
      <c r="N287" s="191"/>
      <c r="O287" s="191"/>
      <c r="P287" s="191"/>
      <c r="Q287" s="191"/>
      <c r="R287" s="484"/>
      <c r="S287" s="191"/>
      <c r="T287" s="191"/>
      <c r="U287" s="455"/>
      <c r="V287" s="191"/>
      <c r="W287" s="191"/>
      <c r="X287" s="191"/>
      <c r="Y287" s="191"/>
      <c r="Z287" s="191"/>
      <c r="AA287" s="47"/>
      <c r="AB287" s="395"/>
      <c r="AC287" s="395"/>
      <c r="AD287" s="395"/>
      <c r="AE287" s="395"/>
    </row>
    <row r="288" spans="1:31" s="394" customFormat="1" ht="10.5" customHeight="1">
      <c r="A288" s="392"/>
      <c r="B288" s="301"/>
      <c r="C288" s="393"/>
      <c r="K288" s="191"/>
      <c r="L288" s="191"/>
      <c r="M288" s="484"/>
      <c r="N288" s="191"/>
      <c r="O288" s="191"/>
      <c r="P288" s="191"/>
      <c r="Q288" s="191"/>
      <c r="R288" s="484"/>
      <c r="S288" s="191"/>
      <c r="T288" s="191"/>
      <c r="U288" s="455"/>
      <c r="V288" s="191"/>
      <c r="W288" s="191"/>
      <c r="X288" s="191"/>
      <c r="Y288" s="191"/>
      <c r="Z288" s="191"/>
      <c r="AA288" s="47"/>
      <c r="AB288" s="395"/>
      <c r="AC288" s="395"/>
      <c r="AD288" s="395"/>
      <c r="AE288" s="395"/>
    </row>
    <row r="289" spans="1:31" s="394" customFormat="1" ht="10.5" customHeight="1">
      <c r="A289" s="392"/>
      <c r="B289" s="301"/>
      <c r="C289" s="393"/>
      <c r="K289" s="191"/>
      <c r="L289" s="191"/>
      <c r="M289" s="484"/>
      <c r="N289" s="191"/>
      <c r="O289" s="191"/>
      <c r="P289" s="191"/>
      <c r="Q289" s="191"/>
      <c r="R289" s="484"/>
      <c r="S289" s="191"/>
      <c r="T289" s="191"/>
      <c r="U289" s="455"/>
      <c r="V289" s="191"/>
      <c r="W289" s="191"/>
      <c r="X289" s="191"/>
      <c r="Y289" s="191"/>
      <c r="Z289" s="191"/>
      <c r="AA289" s="47"/>
      <c r="AB289" s="395"/>
      <c r="AC289" s="395"/>
      <c r="AD289" s="395"/>
      <c r="AE289" s="395"/>
    </row>
    <row r="290" spans="1:31" s="394" customFormat="1" ht="10.5" customHeight="1">
      <c r="A290" s="392"/>
      <c r="B290" s="301"/>
      <c r="C290" s="393"/>
      <c r="K290" s="191"/>
      <c r="L290" s="191"/>
      <c r="M290" s="484"/>
      <c r="N290" s="191"/>
      <c r="O290" s="191"/>
      <c r="P290" s="191"/>
      <c r="Q290" s="191"/>
      <c r="R290" s="484"/>
      <c r="S290" s="191"/>
      <c r="T290" s="191"/>
      <c r="U290" s="455"/>
      <c r="V290" s="191"/>
      <c r="W290" s="191"/>
      <c r="X290" s="191"/>
      <c r="Y290" s="191"/>
      <c r="Z290" s="191"/>
      <c r="AA290" s="47"/>
      <c r="AB290" s="395"/>
      <c r="AC290" s="395"/>
      <c r="AD290" s="395"/>
      <c r="AE290" s="395"/>
    </row>
    <row r="291" spans="1:31" s="394" customFormat="1" ht="10.5" customHeight="1">
      <c r="A291" s="392"/>
      <c r="B291" s="301"/>
      <c r="C291" s="393"/>
      <c r="K291" s="191"/>
      <c r="L291" s="191"/>
      <c r="M291" s="484"/>
      <c r="N291" s="191"/>
      <c r="O291" s="191"/>
      <c r="P291" s="191"/>
      <c r="Q291" s="191"/>
      <c r="R291" s="484"/>
      <c r="S291" s="191"/>
      <c r="T291" s="191"/>
      <c r="U291" s="455"/>
      <c r="V291" s="191"/>
      <c r="W291" s="191"/>
      <c r="X291" s="191"/>
      <c r="Y291" s="191"/>
      <c r="Z291" s="191"/>
      <c r="AA291" s="47"/>
      <c r="AB291" s="395"/>
      <c r="AC291" s="395"/>
      <c r="AD291" s="395"/>
      <c r="AE291" s="395"/>
    </row>
    <row r="292" spans="1:31" s="394" customFormat="1" ht="10.5" customHeight="1">
      <c r="A292" s="392"/>
      <c r="B292" s="301"/>
      <c r="C292" s="393"/>
      <c r="K292" s="191"/>
      <c r="L292" s="191"/>
      <c r="M292" s="484"/>
      <c r="N292" s="191"/>
      <c r="O292" s="191"/>
      <c r="P292" s="191"/>
      <c r="Q292" s="191"/>
      <c r="R292" s="484"/>
      <c r="S292" s="191"/>
      <c r="T292" s="191"/>
      <c r="U292" s="455"/>
      <c r="V292" s="191"/>
      <c r="W292" s="191"/>
      <c r="X292" s="191"/>
      <c r="Y292" s="191"/>
      <c r="Z292" s="191"/>
      <c r="AA292" s="47"/>
      <c r="AB292" s="395"/>
      <c r="AC292" s="395"/>
      <c r="AD292" s="395"/>
      <c r="AE292" s="395"/>
    </row>
    <row r="293" spans="1:31" s="394" customFormat="1" ht="10.5" customHeight="1">
      <c r="A293" s="392"/>
      <c r="B293" s="301"/>
      <c r="C293" s="393"/>
      <c r="K293" s="191"/>
      <c r="L293" s="191"/>
      <c r="M293" s="484"/>
      <c r="N293" s="191"/>
      <c r="O293" s="191"/>
      <c r="P293" s="191"/>
      <c r="Q293" s="191"/>
      <c r="R293" s="484"/>
      <c r="S293" s="191"/>
      <c r="T293" s="191"/>
      <c r="U293" s="455"/>
      <c r="V293" s="191"/>
      <c r="W293" s="191"/>
      <c r="X293" s="191"/>
      <c r="Y293" s="191"/>
      <c r="Z293" s="191"/>
      <c r="AA293" s="47"/>
      <c r="AB293" s="395"/>
      <c r="AC293" s="395"/>
      <c r="AD293" s="395"/>
      <c r="AE293" s="395"/>
    </row>
    <row r="294" spans="1:31" s="394" customFormat="1" ht="10.5" customHeight="1">
      <c r="A294" s="392"/>
      <c r="B294" s="301"/>
      <c r="C294" s="393"/>
      <c r="K294" s="191"/>
      <c r="L294" s="191"/>
      <c r="M294" s="484"/>
      <c r="N294" s="191"/>
      <c r="O294" s="191"/>
      <c r="P294" s="191"/>
      <c r="Q294" s="191"/>
      <c r="R294" s="484"/>
      <c r="S294" s="191"/>
      <c r="T294" s="191"/>
      <c r="U294" s="455"/>
      <c r="V294" s="191"/>
      <c r="W294" s="191"/>
      <c r="X294" s="191"/>
      <c r="Y294" s="191"/>
      <c r="Z294" s="191"/>
      <c r="AA294" s="47"/>
      <c r="AB294" s="395"/>
      <c r="AC294" s="395"/>
      <c r="AD294" s="395"/>
      <c r="AE294" s="395"/>
    </row>
    <row r="295" spans="1:31" s="394" customFormat="1" ht="10.5" customHeight="1">
      <c r="A295" s="392"/>
      <c r="B295" s="301"/>
      <c r="C295" s="393"/>
      <c r="K295" s="191"/>
      <c r="L295" s="191"/>
      <c r="M295" s="484"/>
      <c r="N295" s="191"/>
      <c r="O295" s="191"/>
      <c r="P295" s="191"/>
      <c r="Q295" s="191"/>
      <c r="R295" s="484"/>
      <c r="S295" s="191"/>
      <c r="T295" s="191"/>
      <c r="U295" s="455"/>
      <c r="V295" s="191"/>
      <c r="W295" s="191"/>
      <c r="X295" s="191"/>
      <c r="Y295" s="191"/>
      <c r="Z295" s="191"/>
      <c r="AA295" s="47"/>
      <c r="AB295" s="395"/>
      <c r="AC295" s="395"/>
      <c r="AD295" s="395"/>
      <c r="AE295" s="395"/>
    </row>
    <row r="296" spans="1:31" s="394" customFormat="1" ht="10.5" customHeight="1">
      <c r="A296" s="392"/>
      <c r="B296" s="301"/>
      <c r="C296" s="393"/>
      <c r="K296" s="191"/>
      <c r="L296" s="191"/>
      <c r="M296" s="484"/>
      <c r="N296" s="191"/>
      <c r="O296" s="191"/>
      <c r="P296" s="191"/>
      <c r="Q296" s="191"/>
      <c r="R296" s="484"/>
      <c r="S296" s="191"/>
      <c r="T296" s="191"/>
      <c r="U296" s="455"/>
      <c r="V296" s="191"/>
      <c r="W296" s="191"/>
      <c r="X296" s="191"/>
      <c r="Y296" s="191"/>
      <c r="Z296" s="191"/>
      <c r="AA296" s="47"/>
      <c r="AB296" s="395"/>
      <c r="AC296" s="395"/>
      <c r="AD296" s="395"/>
      <c r="AE296" s="395"/>
    </row>
    <row r="297" spans="1:31" s="394" customFormat="1" ht="10.5" customHeight="1">
      <c r="A297" s="392"/>
      <c r="B297" s="301"/>
      <c r="C297" s="393"/>
      <c r="K297" s="191"/>
      <c r="L297" s="191"/>
      <c r="M297" s="484"/>
      <c r="N297" s="191"/>
      <c r="O297" s="191"/>
      <c r="P297" s="191"/>
      <c r="Q297" s="191"/>
      <c r="R297" s="484"/>
      <c r="S297" s="191"/>
      <c r="T297" s="191"/>
      <c r="U297" s="455"/>
      <c r="V297" s="191"/>
      <c r="W297" s="191"/>
      <c r="X297" s="191"/>
      <c r="Y297" s="191"/>
      <c r="Z297" s="191"/>
      <c r="AA297" s="47"/>
      <c r="AB297" s="395"/>
      <c r="AC297" s="395"/>
      <c r="AD297" s="395"/>
      <c r="AE297" s="395"/>
    </row>
    <row r="298" spans="1:31" s="394" customFormat="1" ht="10.5" customHeight="1">
      <c r="A298" s="392"/>
      <c r="B298" s="301"/>
      <c r="C298" s="393"/>
      <c r="K298" s="191"/>
      <c r="L298" s="191"/>
      <c r="M298" s="484"/>
      <c r="N298" s="191"/>
      <c r="O298" s="191"/>
      <c r="P298" s="191"/>
      <c r="Q298" s="191"/>
      <c r="R298" s="484"/>
      <c r="S298" s="191"/>
      <c r="T298" s="191"/>
      <c r="U298" s="455"/>
      <c r="V298" s="191"/>
      <c r="W298" s="191"/>
      <c r="X298" s="191"/>
      <c r="Y298" s="191"/>
      <c r="Z298" s="191"/>
      <c r="AA298" s="47"/>
      <c r="AB298" s="395"/>
      <c r="AC298" s="395"/>
      <c r="AD298" s="395"/>
      <c r="AE298" s="395"/>
    </row>
    <row r="299" spans="1:31" s="394" customFormat="1" ht="10.5" customHeight="1">
      <c r="A299" s="392"/>
      <c r="B299" s="301"/>
      <c r="C299" s="393"/>
      <c r="K299" s="191"/>
      <c r="L299" s="191"/>
      <c r="M299" s="484"/>
      <c r="N299" s="191"/>
      <c r="O299" s="191"/>
      <c r="P299" s="191"/>
      <c r="Q299" s="191"/>
      <c r="R299" s="484"/>
      <c r="S299" s="191"/>
      <c r="T299" s="191"/>
      <c r="U299" s="455"/>
      <c r="V299" s="191"/>
      <c r="W299" s="191"/>
      <c r="X299" s="191"/>
      <c r="Y299" s="191"/>
      <c r="Z299" s="191"/>
      <c r="AA299" s="47"/>
      <c r="AB299" s="395"/>
      <c r="AC299" s="395"/>
      <c r="AD299" s="395"/>
      <c r="AE299" s="395"/>
    </row>
    <row r="300" spans="1:31" s="394" customFormat="1" ht="10.5" customHeight="1">
      <c r="A300" s="392"/>
      <c r="B300" s="301"/>
      <c r="C300" s="393"/>
      <c r="K300" s="191"/>
      <c r="L300" s="191"/>
      <c r="M300" s="484"/>
      <c r="N300" s="191"/>
      <c r="O300" s="191"/>
      <c r="P300" s="191"/>
      <c r="Q300" s="191"/>
      <c r="R300" s="484"/>
      <c r="S300" s="191"/>
      <c r="T300" s="191"/>
      <c r="U300" s="455"/>
      <c r="V300" s="191"/>
      <c r="W300" s="191"/>
      <c r="X300" s="191"/>
      <c r="Y300" s="191"/>
      <c r="Z300" s="191"/>
      <c r="AA300" s="47"/>
      <c r="AB300" s="395"/>
      <c r="AC300" s="395"/>
      <c r="AD300" s="395"/>
      <c r="AE300" s="395"/>
    </row>
    <row r="304" spans="1:31" ht="10.5" customHeight="1">
      <c r="A304" s="33"/>
      <c r="B304" s="33"/>
      <c r="C304" s="33"/>
      <c r="K304" s="33"/>
      <c r="L304" s="33"/>
      <c r="N304" s="33"/>
      <c r="O304" s="33"/>
      <c r="P304" s="33"/>
      <c r="Q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  <row r="305" spans="8:18" s="33" customFormat="1" ht="10.5" customHeight="1">
      <c r="H305" s="633"/>
      <c r="I305" s="633"/>
      <c r="M305" s="484"/>
      <c r="R305" s="484"/>
    </row>
    <row r="306" spans="8:18" s="33" customFormat="1" ht="10.5" customHeight="1">
      <c r="H306" s="633"/>
      <c r="I306" s="633"/>
      <c r="M306" s="484"/>
      <c r="R306" s="484"/>
    </row>
    <row r="307" spans="8:18" s="33" customFormat="1" ht="10.5" customHeight="1">
      <c r="H307" s="633"/>
      <c r="I307" s="633"/>
      <c r="M307" s="484"/>
      <c r="R307" s="484"/>
    </row>
    <row r="308" spans="8:18" s="33" customFormat="1" ht="10.5" customHeight="1">
      <c r="H308" s="633"/>
      <c r="I308" s="633"/>
      <c r="M308" s="484"/>
      <c r="R308" s="484"/>
    </row>
    <row r="309" spans="8:18" s="33" customFormat="1" ht="10.5" customHeight="1">
      <c r="H309" s="633"/>
      <c r="I309" s="633"/>
      <c r="M309" s="484"/>
      <c r="R309" s="484"/>
    </row>
    <row r="310" spans="8:18" s="33" customFormat="1" ht="10.5" customHeight="1">
      <c r="H310" s="633"/>
      <c r="I310" s="633"/>
      <c r="M310" s="484"/>
      <c r="R310" s="484"/>
    </row>
    <row r="311" spans="8:18" s="33" customFormat="1" ht="10.5" customHeight="1">
      <c r="H311" s="633"/>
      <c r="I311" s="633"/>
      <c r="M311" s="484"/>
      <c r="R311" s="484"/>
    </row>
    <row r="312" spans="8:18" s="33" customFormat="1" ht="10.5" customHeight="1">
      <c r="H312" s="633"/>
      <c r="I312" s="633"/>
      <c r="M312" s="484"/>
      <c r="R312" s="484"/>
    </row>
    <row r="313" spans="8:18" s="33" customFormat="1" ht="10.5" customHeight="1">
      <c r="H313" s="633"/>
      <c r="I313" s="633"/>
      <c r="M313" s="484"/>
      <c r="R313" s="484"/>
    </row>
    <row r="314" spans="8:18" s="33" customFormat="1" ht="10.5" customHeight="1">
      <c r="H314" s="633"/>
      <c r="I314" s="633"/>
      <c r="M314" s="484"/>
      <c r="R314" s="484"/>
    </row>
  </sheetData>
  <sheetProtection password="FA9C" sheet="1" objects="1" scenarios="1" formatColumns="0" formatRows="0"/>
  <dataConsolidate/>
  <mergeCells count="14">
    <mergeCell ref="A33:A37"/>
    <mergeCell ref="A6:A11"/>
    <mergeCell ref="D21:F21"/>
    <mergeCell ref="J24:J26"/>
    <mergeCell ref="E144:G144"/>
    <mergeCell ref="E25:E26"/>
    <mergeCell ref="D25:D26"/>
    <mergeCell ref="F25:F26"/>
    <mergeCell ref="D24:G24"/>
    <mergeCell ref="D62:D63"/>
    <mergeCell ref="F62:F63"/>
    <mergeCell ref="D64:D65"/>
    <mergeCell ref="F64:F65"/>
    <mergeCell ref="A38:A43"/>
  </mergeCells>
  <dataValidations xWindow="885" yWindow="654" count="10">
    <dataValidation type="decimal" allowBlank="1" showErrorMessage="1" errorTitle="Ошибка" error="Допускается ввод только неотрицательных чисел!" sqref="G66:I66 G91:I91 G2:I2 G34:I36 G45:I62 G31:I31 G8:I10 G4:I4 G13:I13 G107:I112 G15:I15 G29:I29 G64:I64 G40:I42 G68:I87 G120:I124 G131:I135" xr:uid="{00000000-0002-0000-08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33:I33 G142:I142 F8 G37:I37 F40" xr:uid="{00000000-0002-0000-0800-000001000000}">
      <formula1>900</formula1>
    </dataValidation>
    <dataValidation type="decimal" allowBlank="1" showErrorMessage="1" errorTitle="Ошибка" error="Допускается ввод только действительных чисел!" sqref="G113:I118 G126:I126 G129:I129 G17:I17 G106:I106 G98:I98 G92:I96 G137:I138 G100:I104" xr:uid="{00000000-0002-0000-0800-000002000000}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:I67 E68:E87" xr:uid="{00000000-0002-0000-0800-000003000000}">
      <formula1>900</formula1>
    </dataValidation>
    <dataValidation type="decimal" allowBlank="1" showErrorMessage="1" errorTitle="Ошибка" error="Допускается ввод только действительных чисел!" sqref="G89:I90" xr:uid="{00000000-0002-0000-0800-000004000000}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97:I97 G139:I141" xr:uid="{00000000-0002-0000-0800-000005000000}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:I63 G65:I65" xr:uid="{00000000-0002-0000-0800-000006000000}"/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100:E104 E120:E124 E131:E135" xr:uid="{00000000-0002-0000-0800-000007000000}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 xr:uid="{00000000-0002-0000-0800-000008000000}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G11:I11 G43:I43" xr:uid="{00000000-0002-0000-0800-000009000000}">
      <formula1>kind_of_purchase_method</formula1>
    </dataValidation>
  </dataValidations>
  <hyperlinks>
    <hyperlink ref="H97" location="'Форма 4.3.1'!$H$97" tooltip="Кликните по гиперссылке, чтобы перейти по гиперссылке или отредактировать её" display="https://portal.eias.ru/Portal/DownloadPage.aspx?type=12&amp;guid=672e9ef8-12f6-4e18-91cd-56d5821024ba" xr:uid="{00000000-0004-0000-0800-000000000000}"/>
    <hyperlink ref="I97" location="'Форма 4.3.1'!$I$97" tooltip="Кликните по гиперссылке, чтобы перейти по гиперссылке или отредактировать её" display="https://portal.eias.ru/Portal/DownloadPage.aspx?type=12&amp;guid=672e9ef8-12f6-4e18-91cd-56d5821024ba" xr:uid="{00000000-0004-0000-0800-000001000000}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320</vt:i4>
      </vt:variant>
    </vt:vector>
  </HeadingPairs>
  <TitlesOfParts>
    <vt:vector size="332" baseType="lpstr">
      <vt:lpstr>Инструкция</vt:lpstr>
      <vt:lpstr>Титульный</vt:lpstr>
      <vt:lpstr>Территории</vt:lpstr>
      <vt:lpstr>Дифференциация</vt:lpstr>
      <vt:lpstr>Форма 1.0.1 | Форма 4.3.1</vt:lpstr>
      <vt:lpstr>Форма 4.3.1</vt:lpstr>
      <vt:lpstr>Форма 1.0.1 | Форма 4.4</vt:lpstr>
      <vt:lpstr>Форма 4.4</vt:lpstr>
      <vt:lpstr>Форма 1.0.1 | Форма 4.5</vt:lpstr>
      <vt:lpstr>Форма 4.5</vt:lpstr>
      <vt:lpstr>Комментарии</vt:lpstr>
      <vt:lpstr>Проверка</vt:lpstr>
      <vt:lpstr>activity</vt:lpstr>
      <vt:lpstr>availability_price</vt:lpstr>
      <vt:lpstr>buhg_flag</vt:lpstr>
      <vt:lpstr>checkCell_List01</vt:lpstr>
      <vt:lpstr>checkCell_List05</vt:lpstr>
      <vt:lpstr>checkCell_List06</vt:lpstr>
      <vt:lpstr>checkCell_List08</vt:lpstr>
      <vt:lpstr>checkCell_List09</vt:lpstr>
      <vt:lpstr>checkCell_List13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data_List13</vt:lpstr>
      <vt:lpstr>data_type</vt:lpstr>
      <vt:lpstr>DATA_URL</vt:lpstr>
      <vt:lpstr>dateBuhg</vt:lpstr>
      <vt:lpstr>DESCRIPTION_TERRITORY</vt:lpstr>
      <vt:lpstr>diff_tariff</vt:lpstr>
      <vt:lpstr>DocProp_TemplateCode</vt:lpstr>
      <vt:lpstr>DocProp_Version</vt:lpstr>
      <vt:lpstr>end_col</vt:lpstr>
      <vt:lpstr>end_row_5</vt:lpstr>
      <vt:lpstr>end_row1</vt:lpstr>
      <vt:lpstr>end_row2</vt:lpstr>
      <vt:lpstr>et_Comm</vt:lpstr>
      <vt:lpstr>et_hor_List01_2</vt:lpstr>
      <vt:lpstr>et_hor_List01_3</vt:lpstr>
      <vt:lpstr>et_hor_List01_4</vt:lpstr>
      <vt:lpstr>et_hor_List01_5</vt:lpstr>
      <vt:lpstr>et_hor_List01_6</vt:lpstr>
      <vt:lpstr>et_hor_List01_7</vt:lpstr>
      <vt:lpstr>et_List02_mo</vt:lpstr>
      <vt:lpstr>et_List02_mr</vt:lpstr>
      <vt:lpstr>et_List02_st</vt:lpstr>
      <vt:lpstr>et_List02_ter</vt:lpstr>
      <vt:lpstr>et_List03</vt:lpstr>
      <vt:lpstr>et_List04</vt:lpstr>
      <vt:lpstr>et_List05_1_1</vt:lpstr>
      <vt:lpstr>et_List05_1_2</vt:lpstr>
      <vt:lpstr>et_List05_2_1</vt:lpstr>
      <vt:lpstr>et_List05_2_2</vt:lpstr>
      <vt:lpstr>et_List05_3_1</vt:lpstr>
      <vt:lpstr>et_List05_3_2</vt:lpstr>
      <vt:lpstr>et_List05_4</vt:lpstr>
      <vt:lpstr>et_List06_1</vt:lpstr>
      <vt:lpstr>et_List06_2</vt:lpstr>
      <vt:lpstr>et_List06_3</vt:lpstr>
      <vt:lpstr>et_List06_4</vt:lpstr>
      <vt:lpstr>et_List07_01</vt:lpstr>
      <vt:lpstr>et_List07_04</vt:lpstr>
      <vt:lpstr>et_List07_05</vt:lpstr>
      <vt:lpstr>et_List09_0</vt:lpstr>
      <vt:lpstr>et_List09_1</vt:lpstr>
      <vt:lpstr>et_List09_2</vt:lpstr>
      <vt:lpstr>et_List13_1</vt:lpstr>
      <vt:lpstr>et_ver_List01_1</vt:lpstr>
      <vt:lpstr>et_ver_List08_1</vt:lpstr>
      <vt:lpstr>f_quart</vt:lpstr>
      <vt:lpstr>f_year</vt:lpstr>
      <vt:lpstr>fil</vt:lpstr>
      <vt:lpstr>fil_flag</vt:lpstr>
      <vt:lpstr>FirstLine</vt:lpstr>
      <vt:lpstr>flag_diff_ipr</vt:lpstr>
      <vt:lpstr>flag_ipr</vt:lpstr>
      <vt:lpstr>flag_nereg_price</vt:lpstr>
      <vt:lpstr>flag_publication</vt:lpstr>
      <vt:lpstr>flag_reg_price_ipr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kind_of_fuels</vt:lpstr>
      <vt:lpstr>kind_of_nameforms</vt:lpstr>
      <vt:lpstr>kind_of_org_type</vt:lpstr>
      <vt:lpstr>kind_of_publication</vt:lpstr>
      <vt:lpstr>kind_of_purchase_method</vt:lpstr>
      <vt:lpstr>kind_of_unit</vt:lpstr>
      <vt:lpstr>kpp</vt:lpstr>
      <vt:lpstr>LINK_RANGE</vt:lpstr>
      <vt:lpstr>List_01_prov</vt:lpstr>
      <vt:lpstr>List_05_vs_fact</vt:lpstr>
      <vt:lpstr>LIST_MR_MO_OKTMO</vt:lpstr>
      <vt:lpstr>list_of_tariff</vt:lpstr>
      <vt:lpstr>List00_checkFill</vt:lpstr>
      <vt:lpstr>List00_Fill</vt:lpstr>
      <vt:lpstr>List00_Print</vt:lpstr>
      <vt:lpstr>List01_2_reserve</vt:lpstr>
      <vt:lpstr>List01_3_reserve</vt:lpstr>
      <vt:lpstr>List01_4_reserve</vt:lpstr>
      <vt:lpstr>List01_5_reserve</vt:lpstr>
      <vt:lpstr>List01_6_reserve</vt:lpstr>
      <vt:lpstr>List01_7_reserve</vt:lpstr>
      <vt:lpstr>List01_CheckC</vt:lpstr>
      <vt:lpstr>List01_costs_OPS</vt:lpstr>
      <vt:lpstr>List01_costs_OPS_22</vt:lpstr>
      <vt:lpstr>List01_costs_OPS_25</vt:lpstr>
      <vt:lpstr>List01_costs_OPS_28</vt:lpstr>
      <vt:lpstr>List01_costs_PH</vt:lpstr>
      <vt:lpstr>List01_costs_PH_22</vt:lpstr>
      <vt:lpstr>List01_costs_PH_25</vt:lpstr>
      <vt:lpstr>List01_costs_PH_28</vt:lpstr>
      <vt:lpstr>List01_flag_index_1</vt:lpstr>
      <vt:lpstr>List01_flag_index_2</vt:lpstr>
      <vt:lpstr>List01_GroundMaterials_1</vt:lpstr>
      <vt:lpstr>List01_Name</vt:lpstr>
      <vt:lpstr>List01_Num</vt:lpstr>
      <vt:lpstr>List01_NumberColumns</vt:lpstr>
      <vt:lpstr>List01_p1</vt:lpstr>
      <vt:lpstr>List01_p1_minus_p3</vt:lpstr>
      <vt:lpstr>List01_p11</vt:lpstr>
      <vt:lpstr>List01_p12</vt:lpstr>
      <vt:lpstr>List01_p16</vt:lpstr>
      <vt:lpstr>List01_p16_data</vt:lpstr>
      <vt:lpstr>List01_p19_20</vt:lpstr>
      <vt:lpstr>List01_p2_14</vt:lpstr>
      <vt:lpstr>List01_p3</vt:lpstr>
      <vt:lpstr>List01_p3_10_check</vt:lpstr>
      <vt:lpstr>List01_p3_11_check</vt:lpstr>
      <vt:lpstr>List01_p4</vt:lpstr>
      <vt:lpstr>List01_p9</vt:lpstr>
      <vt:lpstr>List01_purchTE</vt:lpstr>
      <vt:lpstr>List01_revenue_from_activity_80_flag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List05_costs_OPS_22</vt:lpstr>
      <vt:lpstr>List05_costs_OPS_25</vt:lpstr>
      <vt:lpstr>List05_costs_OPS_28</vt:lpstr>
      <vt:lpstr>List05_costs_PH_22</vt:lpstr>
      <vt:lpstr>List05_costs_PH_25</vt:lpstr>
      <vt:lpstr>List05_costs_PH_28</vt:lpstr>
      <vt:lpstr>List05_flagFXD</vt:lpstr>
      <vt:lpstr>List05_Provider_cells</vt:lpstr>
      <vt:lpstr>List06_1_reserve</vt:lpstr>
      <vt:lpstr>List06_2_reserve</vt:lpstr>
      <vt:lpstr>List06_CheckC</vt:lpstr>
      <vt:lpstr>List06_date_ch_ip</vt:lpstr>
      <vt:lpstr>List06_date_ip</vt:lpstr>
      <vt:lpstr>List06_date_r_ip</vt:lpstr>
      <vt:lpstr>List06_flag_year</vt:lpstr>
      <vt:lpstr>List06_main_column</vt:lpstr>
      <vt:lpstr>List06_Name</vt:lpstr>
      <vt:lpstr>List06_name_ip</vt:lpstr>
      <vt:lpstr>List06_objective_of_IPR</vt:lpstr>
      <vt:lpstr>List06_sourceFin</vt:lpstr>
      <vt:lpstr>List06_year_source</vt:lpstr>
      <vt:lpstr>List07_ActivityID</vt:lpstr>
      <vt:lpstr>List07_CheckC</vt:lpstr>
      <vt:lpstr>List07_fieldMarker</vt:lpstr>
      <vt:lpstr>List07_Fill</vt:lpstr>
      <vt:lpstr>List08_CheckC</vt:lpstr>
      <vt:lpstr>List08_GroundMaterials_1</vt:lpstr>
      <vt:lpstr>List08_Name</vt:lpstr>
      <vt:lpstr>List08_NameParam</vt:lpstr>
      <vt:lpstr>List08_Num</vt:lpstr>
      <vt:lpstr>List08_p3</vt:lpstr>
      <vt:lpstr>List08_p4</vt:lpstr>
      <vt:lpstr>List08_p4_data</vt:lpstr>
      <vt:lpstr>List08_p5_6</vt:lpstr>
      <vt:lpstr>List09_CheckC</vt:lpstr>
      <vt:lpstr>List09_NameCol</vt:lpstr>
      <vt:lpstr>List09_REESTR_MO</vt:lpstr>
      <vt:lpstr>List13_GroundMaterials_1</vt:lpstr>
      <vt:lpstr>List13_note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obj_List01_25</vt:lpstr>
      <vt:lpstr>obj_List01_28</vt:lpstr>
      <vt:lpstr>obj_List02_22</vt:lpstr>
      <vt:lpstr>obj_List02_25</vt:lpstr>
      <vt:lpstr>obj_List02_28</vt:lpstr>
      <vt:lpstr>obj_List05_22</vt:lpstr>
      <vt:lpstr>obj_List05_25</vt:lpstr>
      <vt:lpstr>obj_List05_28</vt:lpstr>
      <vt:lpstr>obj_List08_22</vt:lpstr>
      <vt:lpstr>obj_List08_25</vt:lpstr>
      <vt:lpstr>obj_List08_28</vt:lpstr>
      <vt:lpstr>obj_List10_22</vt:lpstr>
      <vt:lpstr>obj_List10_25</vt:lpstr>
      <vt:lpstr>obj_List10_28</vt:lpstr>
      <vt:lpstr>obj_List11_22</vt:lpstr>
      <vt:lpstr>obj_List11_25</vt:lpstr>
      <vt:lpstr>obj_List11_28</vt:lpstr>
      <vt:lpstr>obj_List12_22</vt:lpstr>
      <vt:lpstr>obj_List12_25</vt:lpstr>
      <vt:lpstr>obj_List12_28</vt:lpstr>
      <vt:lpstr>obj_List14_22</vt:lpstr>
      <vt:lpstr>obj_List14_25</vt:lpstr>
      <vt:lpstr>obj_List14_28</vt:lpstr>
      <vt:lpstr>objective_of_IPR</vt:lpstr>
      <vt:lpstr>org</vt:lpstr>
      <vt:lpstr>Org_Address</vt:lpstr>
      <vt:lpstr>ORG_END_DATE</vt:lpstr>
      <vt:lpstr>Org_main</vt:lpstr>
      <vt:lpstr>Org_otv_lico</vt:lpstr>
      <vt:lpstr>ORG_START_DATE</vt:lpstr>
      <vt:lpstr>pCng_List13_1</vt:lpstr>
      <vt:lpstr>pDel_Comm</vt:lpstr>
      <vt:lpstr>pDel_List01_2</vt:lpstr>
      <vt:lpstr>pDel_List01_3</vt:lpstr>
      <vt:lpstr>pDel_List01_4</vt:lpstr>
      <vt:lpstr>pDel_List01_7</vt:lpstr>
      <vt:lpstr>pDel_List03</vt:lpstr>
      <vt:lpstr>pDel_List04</vt:lpstr>
      <vt:lpstr>pDel_List05_1</vt:lpstr>
      <vt:lpstr>pDel_List05_2</vt:lpstr>
      <vt:lpstr>pDel_List05_3</vt:lpstr>
      <vt:lpstr>pDel_List06_1</vt:lpstr>
      <vt:lpstr>pDel_List06_2</vt:lpstr>
      <vt:lpstr>pDel_List06_3</vt:lpstr>
      <vt:lpstr>pDel_List06_4</vt:lpstr>
      <vt:lpstr>pDel_List09_0</vt:lpstr>
      <vt:lpstr>pDel_List09_1</vt:lpstr>
      <vt:lpstr>pDel_List09_2</vt:lpstr>
      <vt:lpstr>pDel_List13_1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pIns_List01_6</vt:lpstr>
      <vt:lpstr>pIns_List01_7</vt:lpstr>
      <vt:lpstr>pIns_List02</vt:lpstr>
      <vt:lpstr>pIns_List03</vt:lpstr>
      <vt:lpstr>pIns_List04</vt:lpstr>
      <vt:lpstr>pIns_List05_1</vt:lpstr>
      <vt:lpstr>pIns_List05_4</vt:lpstr>
      <vt:lpstr>pIns_List06_1</vt:lpstr>
      <vt:lpstr>pIns_List06_2</vt:lpstr>
      <vt:lpstr>pIns_List06_3</vt:lpstr>
      <vt:lpstr>pIns_List07_01</vt:lpstr>
      <vt:lpstr>pIns_List07_04</vt:lpstr>
      <vt:lpstr>pIns_List07_05</vt:lpstr>
      <vt:lpstr>pIns_List08_1</vt:lpstr>
      <vt:lpstr>pIns_List09_0</vt:lpstr>
      <vt:lpstr>pIns_List10</vt:lpstr>
      <vt:lpstr>pIns_List11</vt:lpstr>
      <vt:lpstr>pIns_List12</vt:lpstr>
      <vt:lpstr>pIns_List13_1</vt:lpstr>
      <vt:lpstr>pIns_List14</vt:lpstr>
      <vt:lpstr>pVDel_List06_1</vt:lpstr>
      <vt:lpstr>pVIns_List06_0</vt:lpstr>
      <vt:lpstr>pVIns_List06_1</vt:lpstr>
      <vt:lpstr>pVIns_List08_1</vt:lpstr>
      <vt:lpstr>QUARTER</vt:lpstr>
      <vt:lpstr>REESTR_IP_RANGE</vt:lpstr>
      <vt:lpstr>REESTR_LINK_RANGE</vt:lpstr>
      <vt:lpstr>REESTR_ORG_RANGE</vt:lpstr>
      <vt:lpstr>REESTR_VED_RANGE</vt:lpstr>
      <vt:lpstr>REGION</vt:lpstr>
      <vt:lpstr>region_name</vt:lpstr>
      <vt:lpstr>revenue_from_activity_80_flag</vt:lpstr>
      <vt:lpstr>row_1</vt:lpstr>
      <vt:lpstr>row_2</vt:lpstr>
      <vt:lpstr>row_5</vt:lpstr>
      <vt:lpstr>ruk_fio</vt:lpstr>
      <vt:lpstr>share_of_costs_List05</vt:lpstr>
      <vt:lpstr>source_of_funding</vt:lpstr>
      <vt:lpstr>strPublication</vt:lpstr>
      <vt:lpstr>sys_id</vt:lpstr>
      <vt:lpstr>Table4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UpdStatus</vt:lpstr>
      <vt:lpstr>VDET_END_DATE</vt:lpstr>
      <vt:lpstr>VDET_START_DATE</vt:lpstr>
      <vt:lpstr>version</vt:lpstr>
      <vt:lpstr>Vet_List06_0</vt:lpstr>
      <vt:lpstr>Vet_List06_1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dc:title>
  <dc:subjec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dc:subject>
  <dc:creator>--</dc:creator>
  <cp:lastModifiedBy>Saraykin Evgeniy</cp:lastModifiedBy>
  <dcterms:created xsi:type="dcterms:W3CDTF">2014-08-18T08:57:48Z</dcterms:created>
  <dcterms:modified xsi:type="dcterms:W3CDTF">2026-06-29T06:33:41Z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2.0</vt:lpwstr>
  </property>
  <property fmtid="{D5CDD505-2E9C-101B-9397-08002B2CF9AE}" pid="3" name="TemplateOperationMode">
    <vt:i4>3</vt:i4>
  </property>
  <property fmtid="{D5CDD505-2E9C-101B-9397-08002B2CF9AE}" pid="4" name="Version">
    <vt:lpwstr>FAS.JKH.OPEN.INFO.BALANCE.WARM</vt:lpwstr>
  </property>
  <property fmtid="{D5CDD505-2E9C-101B-9397-08002B2CF9AE}" pid="5" name="keywords">
    <vt:lpwstr/>
  </property>
  <property fmtid="{D5CDD505-2E9C-101B-9397-08002B2CF9AE}" pid="6" name="Periodicity">
    <vt:lpwstr>YEAR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