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90" windowWidth="15480" windowHeight="11640" tabRatio="895" firstSheet="6" activeTab="6"/>
  </bookViews>
  <sheets>
    <sheet name=" раздел 1 ТЕПЛО" sheetId="163" state="hidden" r:id="rId1"/>
    <sheet name="раздел 2 ТЕПЛО" sheetId="166" state="hidden" r:id="rId2"/>
    <sheet name="раздел 3 5 6 7 ТЕПЛО" sheetId="172" state="hidden" r:id="rId3"/>
    <sheet name="разд 4 ТЕПЛО " sheetId="178" state="hidden" r:id="rId4"/>
    <sheet name="разд 4  е ТЕПЛО" sheetId="173" state="hidden" r:id="rId5"/>
    <sheet name="раздел 1 ВС, ВО 2013" sheetId="179" state="hidden" r:id="rId6"/>
    <sheet name="раздел 1 ВС, ВО 13-14" sheetId="182" r:id="rId7"/>
    <sheet name="раздел2 ВС 13-14 " sheetId="180" r:id="rId8"/>
    <sheet name="раздел2 ВО 13-14" sheetId="183" r:id="rId9"/>
    <sheet name="раздел 2 Очистка 13-14" sheetId="184" r:id="rId10"/>
    <sheet name="Вода новая смета" sheetId="185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llc2" hidden="1">{"konoplin - Личное представление",#N/A,TRUE,"ФинПлан_1кв";"konoplin - Личное представление",#N/A,TRUE,"ФинПлан_2кв"}</definedName>
    <definedName name="__mm1">[1]ПРОГНОЗ_1!#REF!</definedName>
    <definedName name="_def1999">[2]vec!#REF!</definedName>
    <definedName name="_def2000г">#REF!</definedName>
    <definedName name="_def2001г">#REF!</definedName>
    <definedName name="_def2002г">#REF!</definedName>
    <definedName name="_Fill" hidden="1">#REF!</definedName>
    <definedName name="_g2" hidden="1">{#N/A,#N/A,FALSE,"передел"}</definedName>
    <definedName name="_inf2000">#REF!</definedName>
    <definedName name="_inf2001">#REF!</definedName>
    <definedName name="_inf2002">#REF!</definedName>
    <definedName name="_inf2003">#REF!</definedName>
    <definedName name="_inf2004">#REF!</definedName>
    <definedName name="_inf2005">#REF!</definedName>
    <definedName name="_inf2006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infl.99">[2]vec!#REF!</definedName>
    <definedName name="_llc2" hidden="1">{"konoplin - Личное представление",#N/A,TRUE,"ФинПлан_1кв";"konoplin - Личное представление",#N/A,TRUE,"ФинПлан_2кв"}</definedName>
    <definedName name="_mm1">[1]ПРОГНОЗ_1!#REF!</definedName>
    <definedName name="_pok4785">[3]!_pok4785</definedName>
    <definedName name="_rr11">[3]!_rr11</definedName>
    <definedName name="_rty4569">[3]!_rty4569</definedName>
    <definedName name="_ss11">[3]!_ss11</definedName>
    <definedName name="_tg12">[3]!_tg12</definedName>
    <definedName name="_tt11">[3]!_tt11</definedName>
    <definedName name="_tt1111">[3]!_tt1111</definedName>
    <definedName name="a04t">#REF!</definedName>
    <definedName name="AccessDatabase" hidden="1">"C:\My Documents\vlad\Var_2\can270398v2t05.mdb"</definedName>
    <definedName name="anscount" hidden="1">1</definedName>
    <definedName name="AS2DocOpenMode" hidden="1">"AS2DocumentEdit"</definedName>
    <definedName name="ccc" hidden="1">{#N/A,#N/A,TRUE,"март";#N/A,#N/A,TRUE,"май"}</definedName>
    <definedName name="comp">[3]!comp</definedName>
    <definedName name="CompOt">[3]!CompOt</definedName>
    <definedName name="CompRas">[3]!CompRas</definedName>
    <definedName name="cxv" hidden="1">{"konoplin - Личное представление",#N/A,TRUE,"ФинПлан_1кв";"konoplin - Личное представление",#N/A,TRUE,"ФинПлан_2кв"}</definedName>
    <definedName name="ddd">[4]ПРОГНОЗ_1!#REF!</definedName>
    <definedName name="DOLL">#REF!</definedName>
    <definedName name="ert" hidden="1">{"konoplin - Личное представление",#N/A,TRUE,"ФинПлан_1кв";"konoplin - Личное представление",#N/A,TRUE,"ФинПлан_2кв"}</definedName>
    <definedName name="ew">[3]!ew</definedName>
    <definedName name="fdjlghjklh" hidden="1">[5]Graphdata!$B$3:$E$3</definedName>
    <definedName name="ff">#REF!</definedName>
    <definedName name="fffff">'[6]Гр5(о)'!#REF!</definedName>
    <definedName name="fg">[3]!fg</definedName>
    <definedName name="fghj" hidden="1">{#VALUE!,#N/A,FALSE,0}</definedName>
    <definedName name="fgklk" hidden="1">[5]Graphdata!$B$21:$B$21</definedName>
    <definedName name="gggg">#REF!</definedName>
    <definedName name="gh" hidden="1">{"konoplin - Личное представление",#N/A,TRUE,"ФинПлан_1кв";"konoplin - Личное представление",#N/A,TRUE,"ФинПлан_2кв"}</definedName>
    <definedName name="ghggh" hidden="1">{"konoplin - Личное представление",#N/A,TRUE,"ФинПлан_1кв";"konoplin - Личное представление",#N/A,TRUE,"ФинПлан_2кв"}</definedName>
    <definedName name="hjg" hidden="1">{"konoplin - Личное представление",#N/A,TRUE,"ФинПлан_1кв";"konoplin - Личное представление",#N/A,TRUE,"ФинПлан_2кв"}</definedName>
    <definedName name="hjhjghgh" hidden="1">#REF!</definedName>
    <definedName name="HTML_CodePage" hidden="1">1251</definedName>
    <definedName name="HTML_Control" hidden="1">{"'январь'!$A$1:$L$124"}</definedName>
    <definedName name="HTML_Description" hidden="1">""</definedName>
    <definedName name="HTML_Email" hidden="1">""</definedName>
    <definedName name="HTML_Header" hidden="1">"январь"</definedName>
    <definedName name="HTML_LastUpdate" hidden="1">"31.08.00"</definedName>
    <definedName name="HTML_LineAfter" hidden="1">FALSE</definedName>
    <definedName name="HTML_LineBefore" hidden="1">FALSE</definedName>
    <definedName name="HTML_Name" hidden="1">"Dmitrieva N.I."</definedName>
    <definedName name="HTML_OBDlg2" hidden="1">TRUE</definedName>
    <definedName name="HTML_OBDlg4" hidden="1">TRUE</definedName>
    <definedName name="HTML_OS" hidden="1">0</definedName>
    <definedName name="HTML_PathFile" hidden="1">"G:\MyHTML.htm"</definedName>
    <definedName name="HTML_Title" hidden="1">"СВОДКА по сырью"</definedName>
    <definedName name="jjjj">'[7]Гр5(о)'!#REF!</definedName>
    <definedName name="kBNT" hidden="1">{"'РП (2)'!$A$5:$S$150"}</definedName>
    <definedName name="limcount" hidden="1">1</definedName>
    <definedName name="llkjhjk_13">[3]!llkjhjk_13</definedName>
    <definedName name="llkjhjk_2">[3]!llkjhjk_2</definedName>
    <definedName name="llkjhjk_3">[3]!llkjhjk_3</definedName>
    <definedName name="llkjhjk_4">[3]!llkjhjk_4</definedName>
    <definedName name="llkjhjk_5">[3]!llkjhjk_5</definedName>
    <definedName name="llkjhjk_6">[3]!llkjhjk_6</definedName>
    <definedName name="llkjhjk_7">[3]!llkjhjk_7</definedName>
    <definedName name="m">[3]!m</definedName>
    <definedName name="mm">[3]!mm</definedName>
    <definedName name="mmm" hidden="1">{#N/A,#N/A,TRUE,"март";#N/A,#N/A,TRUE,"май"}</definedName>
    <definedName name="mq">[3]!mq</definedName>
    <definedName name="nbm">[3]!nbm</definedName>
    <definedName name="nm">[3]!nm</definedName>
    <definedName name="nnn" hidden="1">{#N/A,#N/A,TRUE,"март";#N/A,#N/A,TRUE,"май"}</definedName>
    <definedName name="nnnn" hidden="1">{"konoplin - Личное представление",#N/A,TRUE,"ФинПлан_1кв";"konoplin - Личное представление",#N/A,TRUE,"ФинПлан_2кв"}</definedName>
    <definedName name="ob">[3]!ob</definedName>
    <definedName name="oip">[3]!oip</definedName>
    <definedName name="OLE_LINK1" localSheetId="1">'раздел 2 ТЕПЛО'!$A$1</definedName>
    <definedName name="op">[3]!op</definedName>
    <definedName name="org">[8]Титульный!$F$12</definedName>
    <definedName name="p">[3]!p</definedName>
    <definedName name="P1_T1_Protect" hidden="1">#REF!,#REF!,#REF!,#REF!,#REF!,#REF!,#REF!,#REF!,#REF!</definedName>
    <definedName name="P2_T1_Protect" hidden="1">#REF!,#REF!,#REF!,#REF!,#REF!,#REF!,#REF!,#REF!,#REF!</definedName>
    <definedName name="po">[3]!po</definedName>
    <definedName name="poiop">[3]!poiop</definedName>
    <definedName name="prib">[3]!prib</definedName>
    <definedName name="q">[3]!q</definedName>
    <definedName name="qqw">[3]!qqw</definedName>
    <definedName name="qv">[3]!qv</definedName>
    <definedName name="qv_1">[3]!qv_1</definedName>
    <definedName name="qv_11">[3]!qv_11</definedName>
    <definedName name="qv_12">[3]!qv_12</definedName>
    <definedName name="qv_13">[3]!qv_13</definedName>
    <definedName name="qv_2">[3]!qv_2</definedName>
    <definedName name="qv_3">[3]!qv_3</definedName>
    <definedName name="qv_4">[3]!qv_4</definedName>
    <definedName name="qv_5">[3]!qv_5</definedName>
    <definedName name="qv_6">[3]!qv_6</definedName>
    <definedName name="qv_7">[3]!qv_7</definedName>
    <definedName name="qw" hidden="1">{"konoplin - Личное представление",#N/A,TRUE,"ФинПлан_1кв";"konoplin - Личное представление",#N/A,TRUE,"ФинПлан_2кв"}</definedName>
    <definedName name="qx">[3]!qx</definedName>
    <definedName name="qx_1">[3]!qx_1</definedName>
    <definedName name="qx_12">[3]!qx_12</definedName>
    <definedName name="qx_13">[3]!qx_13</definedName>
    <definedName name="qx_2">[3]!qx_2</definedName>
    <definedName name="qx_4">[3]!qx_4</definedName>
    <definedName name="qx_5">[3]!qx_5</definedName>
    <definedName name="qx_6">[3]!qx_6</definedName>
    <definedName name="qx_7">[3]!qx_7</definedName>
    <definedName name="rr">[3]!rr</definedName>
    <definedName name="rt">[3]!rt</definedName>
    <definedName name="rtrtr">[3]!rtrtr</definedName>
    <definedName name="rtrtrt">[3]!rtrtrt</definedName>
    <definedName name="rtrtrtrtr">[3]!rtrtrtrtr</definedName>
    <definedName name="rty">[3]!rty</definedName>
    <definedName name="sack">[3]!sack</definedName>
    <definedName name="sack1">[3]!sack1</definedName>
    <definedName name="sack2">[3]!sack2</definedName>
    <definedName name="sack3">[3]!sack3</definedName>
    <definedName name="sdsds">[3]!sdsds</definedName>
    <definedName name="sencount" hidden="1">1</definedName>
    <definedName name="sserer">[3]!sserer</definedName>
    <definedName name="tarif">[3]!tarif</definedName>
    <definedName name="time">#REF!</definedName>
    <definedName name="title">'[9]Огл. Графиков'!$B$2:$B$31</definedName>
    <definedName name="tytyt">[3]!tytyt</definedName>
    <definedName name="tytyty">[3]!tytyty</definedName>
    <definedName name="tyu">[3]!tyu</definedName>
    <definedName name="uio">[3]!uio</definedName>
    <definedName name="ujvdhv" hidden="1">{"konoplin - Личное представление",#N/A,TRUE,"ФинПлан_1кв";"konoplin - Личное представление",#N/A,TRUE,"ФинПлан_2кв"}</definedName>
    <definedName name="vb">[3]!vb</definedName>
    <definedName name="vbn">[3]!vbn</definedName>
    <definedName name="vbvb">[3]!vbvb</definedName>
    <definedName name="vvv" hidden="1">{#N/A,#N/A,TRUE,"март";#N/A,#N/A,TRUE,"май"}</definedName>
    <definedName name="we">[3]!we</definedName>
    <definedName name="wer">[3]!wer</definedName>
    <definedName name="wew">[3]!wew</definedName>
    <definedName name="wewew">[3]!wewew</definedName>
    <definedName name="wewewe">[3]!wewewe</definedName>
    <definedName name="wewewewe" hidden="1">{"konoplin - Личное представление",#N/A,TRUE,"ФинПлан_1кв";"konoplin - Личное представление",#N/A,TRUE,"ФинПлан_2кв"}</definedName>
    <definedName name="wrn.1." localSheetId="10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REPORT1." hidden="1">{"PRINTME",#N/A,FALSE,"FINAL-10"}</definedName>
    <definedName name="wrn.ку." hidden="1">{#N/A,#N/A,TRUE,"Лист2"}</definedName>
    <definedName name="wrn.пар." hidden="1">{#N/A,#N/A,FALSE,"передел"}</definedName>
    <definedName name="wrn.Платежная._.ведомость." hidden="1">{#N/A,#N/A,TRUE,"март";#N/A,#N/A,TRUE,"май"}</definedName>
    <definedName name="ww">[3]!ww</definedName>
    <definedName name="wwww1125563">[3]!wwww1125563</definedName>
    <definedName name="x">[3]!x</definedName>
    <definedName name="xc">[3]!xc</definedName>
    <definedName name="xv" hidden="1">{"konoplin - Личное представление",#N/A,TRUE,"ФинПлан_1кв";"konoplin - Личное представление",#N/A,TRUE,"ФинПлан_2кв"}</definedName>
    <definedName name="yiu">[3]!yiu</definedName>
    <definedName name="ytty">[3]!ytty</definedName>
    <definedName name="yy">[3]!yy</definedName>
    <definedName name="Z_0A24B2AA_DCBA_47FE_8EFE_53ABBBBB3EB3_.wvu.FilterData" hidden="1">#REF!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F5A9C3F_89D4_4EC2_8FCE_DD04E08679A0_.wvu.FilterData" hidden="1">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Z_363B35CD_DAF5_4EA3_B7A4_6F35F90BE145_.wvu.FilterData" hidden="1">#REF!</definedName>
    <definedName name="Z_497D6A7D_656B_4866_B4F6_DA771B6F04D5_.wvu.Rows" hidden="1">#REF!,#REF!,#REF!</definedName>
    <definedName name="Z_542190F2_310D_482E_A4CC_EFD5B9A75DFF_.wvu.FilterData" hidden="1">#REF!</definedName>
    <definedName name="Z_542190F2_310D_482E_A4CC_EFD5B9A75DFF_.wvu.Rows" hidden="1">#REF!,#REF!,#REF!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A24B736_9C98_49C4_801B_E3830CAF6AA7_.wvu.Rows" hidden="1">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74CD7560_2992_43AE_B3C7_482F52796AF8_.wvu.FilterData" hidden="1">#REF!</definedName>
    <definedName name="Z_74CD7560_2992_43AE_B3C7_482F52796AF8_.wvu.Rows" hidden="1">#REF!,#REF!,#REF!</definedName>
    <definedName name="Z_855B8FEC_CB32_447D_BBD2_17760E927F97_.wvu.FilterData" hidden="1">#REF!</definedName>
    <definedName name="Z_901DD601_3312_11D5_8F89_00010215A1CA_.wvu.Rows" hidden="1">#REF!,#REF!</definedName>
    <definedName name="Z_93A174B9_F83C_4703_A091_295DFA6E556E_.wvu.Cols" hidden="1">#REF!,#REF!,#REF!,#REF!,#REF!,#REF!,#REF!</definedName>
    <definedName name="Z_93A174B9_F83C_4703_A091_295DFA6E556E_.wvu.Rows" hidden="1">#REF!,#REF!,#REF!,#REF!,#REF!,#REF!,#REF!,#REF!,#REF!,#REF!,#REF!,#REF!,#REF!,#REF!,#REF!,#REF!,#REF!,#REF!</definedName>
    <definedName name="Z_9E131618_B140_4F2A_A4AD_5F88B20DFB48_.wvu.FilterData" hidden="1">#REF!</definedName>
    <definedName name="Z_A158D6E1_ED44_11D4_A6F7_00508B654028_.wvu.Cols" hidden="1">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PrintTitles" hidden="1">#REF!</definedName>
    <definedName name="Z_A158D6E1_ED44_11D4_A6F7_00508B654028_.wvu.Rows" hidden="1">#REF!,#REF!</definedName>
    <definedName name="Z_A394F169_9C8B_4D34_9E6F_B709920B77E3_.wvu.Cols" hidden="1">#REF!</definedName>
    <definedName name="Z_A394F169_9C8B_4D34_9E6F_B709920B77E3_.wvu.PrintArea" hidden="1">#REF!</definedName>
    <definedName name="Z_A394F169_9C8B_4D34_9E6F_B709920B77E3_.wvu.Rows" hidden="1">#REF!</definedName>
    <definedName name="Z_A4B576A5_8212_407F_BA78_95ED8B255E18_.wvu.Cols" hidden="1">#REF!</definedName>
    <definedName name="Z_A4B576A5_8212_407F_BA78_95ED8B255E18_.wvu.FilterData" hidden="1">#REF!</definedName>
    <definedName name="Z_A4B576A5_8212_407F_BA78_95ED8B255E18_.wvu.Rows" hidden="1">#REF!,#REF!,#REF!</definedName>
    <definedName name="Z_A6168485_6886_4592_BB13_07B9E683E6FB_.wvu.Cols" hidden="1">#REF!</definedName>
    <definedName name="Z_A6168485_6886_4592_BB13_07B9E683E6FB_.wvu.FilterData" hidden="1">#REF!</definedName>
    <definedName name="Z_A6168485_6886_4592_BB13_07B9E683E6FB_.wvu.PrintArea" hidden="1">#REF!</definedName>
    <definedName name="Z_A6168485_6886_4592_BB13_07B9E683E6FB_.wvu.PrintTitles" hidden="1">#REF!</definedName>
    <definedName name="Z_A6168485_6886_4592_BB13_07B9E683E6FB_.wvu.Rows" hidden="1">#REF!,#REF!,#REF!,#REF!,#REF!</definedName>
    <definedName name="Z_A8409BC7_F8EE_443E_AAE8_060C5FAF3803_.wvu.FilterData" hidden="1">#REF!</definedName>
    <definedName name="Z_AB45FFAE_19AD_47F2_A68A_497CFA02F912_.wvu.Rows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C46A4958_BCFC_4D46_8A3B_BB80554F7C73_.wvu.FilterData" hidden="1">#REF!</definedName>
    <definedName name="Z_D0FC81D9_872A_11D6_B808_0010DC239F6A_.wvu.Cols" hidden="1">#REF!</definedName>
    <definedName name="Z_D0FC81D9_872A_11D6_B808_0010DC239F6A_.wvu.FilterData" hidden="1">#REF!</definedName>
    <definedName name="Z_D0FC81D9_872A_11D6_B808_0010DC239F6A_.wvu.PrintArea" hidden="1">#REF!</definedName>
    <definedName name="Z_D0FC81D9_872A_11D6_B808_0010DC239F6A_.wvu.PrintTitles" hidden="1">#REF!</definedName>
    <definedName name="Z_D0FC81D9_872A_11D6_B808_0010DC239F6A_.wvu.Rows" hidden="1">#REF!,#REF!,#REF!,#REF!,#REF!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CBC3450_130F_42AA_8F78_81CF15FD1C4C_.wvu.FilterData" hidden="1">#REF!</definedName>
    <definedName name="Z_E7999BEB_DD80_4FEE_84EF_4095EDB9C4AB_.wvu.FilterData" hidden="1">#REF!</definedName>
    <definedName name="Z_FA0D2A17_1C02_11D8_848D_00021BF19BDB_.wvu.FilterData" hidden="1">#REF!</definedName>
    <definedName name="Z_FD7F3EC7_ED23_11D4_A6F7_00508B6A7686_.wvu.Cols" hidden="1">#REF!</definedName>
    <definedName name="Z_FD7F3EC7_ED23_11D4_A6F7_00508B6A7686_.wvu.FilterData" hidden="1">#REF!</definedName>
    <definedName name="zx">[3]!zx</definedName>
    <definedName name="а">[3]!а</definedName>
    <definedName name="ааа">#REF!</definedName>
    <definedName name="аааа_1">[3]!аааа_1</definedName>
    <definedName name="аааа_12">[3]!аааа_12</definedName>
    <definedName name="аааа_13">[3]!аааа_13</definedName>
    <definedName name="аааа_4">[3]!аааа_4</definedName>
    <definedName name="аааа_5">[3]!аааа_5</definedName>
    <definedName name="аааа_6">[3]!аааа_6</definedName>
    <definedName name="аааа_7">[3]!аааа_7</definedName>
    <definedName name="аб">[3]!аб</definedName>
    <definedName name="авава">[3]!авава</definedName>
    <definedName name="АД">[3]!АД</definedName>
    <definedName name="аепшл" hidden="1">{#N/A,#N/A,FALSE,"передел"}</definedName>
    <definedName name="анализ2003">[3]!анализ2003</definedName>
    <definedName name="АнМ">'[10]Гр5(о)'!#REF!</definedName>
    <definedName name="б">[3]!б</definedName>
    <definedName name="БДР">[3]!БДР</definedName>
    <definedName name="БДР_1">[3]!БДР_1</definedName>
    <definedName name="БДР_11">[3]!БДР_11</definedName>
    <definedName name="БДР_12">[3]!БДР_12</definedName>
    <definedName name="БДР_13">[3]!БДР_13</definedName>
    <definedName name="БДР_2">[3]!БДР_2</definedName>
    <definedName name="БДР_3">[3]!БДР_3</definedName>
    <definedName name="БДР_4">[3]!БДР_4</definedName>
    <definedName name="БДР_5">[3]!БДР_5</definedName>
    <definedName name="БДР_6">[3]!БДР_6</definedName>
    <definedName name="БДР_7">[3]!БДР_7</definedName>
    <definedName name="Бюджет">[3]!Бюджет</definedName>
    <definedName name="в">[3]!в</definedName>
    <definedName name="в23ё">[3]!в23ё</definedName>
    <definedName name="в23ё_1">[3]!в23ё_1</definedName>
    <definedName name="в23ё_11">[3]!в23ё_11</definedName>
    <definedName name="в23ё_12">[3]!в23ё_12</definedName>
    <definedName name="в23ё_13">[3]!в23ё_13</definedName>
    <definedName name="в23ё_2">[3]!в23ё_2</definedName>
    <definedName name="в23ё_3">[3]!в23ё_3</definedName>
    <definedName name="в23ё_4">[3]!в23ё_4</definedName>
    <definedName name="в23ё_5">[3]!в23ё_5</definedName>
    <definedName name="в23ё_6">[3]!в23ё_6</definedName>
    <definedName name="в23ё_7">[3]!в23ё_7</definedName>
    <definedName name="вв">[11]ПРОГНОЗ_1!#REF!</definedName>
    <definedName name="вв_1">[3]!вв_1</definedName>
    <definedName name="вв_11">[3]!вв_11</definedName>
    <definedName name="вв_12">[3]!вв_12</definedName>
    <definedName name="вв_13">[3]!вв_13</definedName>
    <definedName name="вв_2">[3]!вв_2</definedName>
    <definedName name="вв_3">[3]!вв_3</definedName>
    <definedName name="вв_4">[3]!вв_4</definedName>
    <definedName name="вв_5">[3]!вв_5</definedName>
    <definedName name="вв_6">[3]!вв_6</definedName>
    <definedName name="вв_7">[3]!вв_7</definedName>
    <definedName name="вро" hidden="1">[5]Graphdata!$B$3:$E$3</definedName>
    <definedName name="Вып_н_2003">'[9]Текущие цены'!#REF!</definedName>
    <definedName name="вып_н_2004">'[9]Текущие цены'!#REF!</definedName>
    <definedName name="Вып_ОФ_с_пц">[9]рабочий!$Y$202:$AP$224</definedName>
    <definedName name="Вып_оф_с_цпг">'[9]Текущие цены'!#REF!</definedName>
    <definedName name="Вып_с_новых_ОФ">[9]рабочий!$Y$277:$AP$299</definedName>
    <definedName name="г" hidden="1">[5]Graphdata!$B$8:$E$8</definedName>
    <definedName name="ган">[3]!ган</definedName>
    <definedName name="ган_1">[3]!ган_1</definedName>
    <definedName name="ган_12">[3]!ган_12</definedName>
    <definedName name="ган_13">[3]!ган_13</definedName>
    <definedName name="ган_2">[3]!ган_2</definedName>
    <definedName name="ган_4">[3]!ган_4</definedName>
    <definedName name="ган_5">[3]!ган_5</definedName>
    <definedName name="ган_6">[3]!ган_6</definedName>
    <definedName name="ган_7">[3]!ган_7</definedName>
    <definedName name="гнкп" hidden="1">[5]Graphdata!$B$28:$B$28</definedName>
    <definedName name="График">"Диагр. 4"</definedName>
    <definedName name="гшщ">[3]!гшщ</definedName>
    <definedName name="д">[3]!д</definedName>
    <definedName name="д_1">[3]!д_1</definedName>
    <definedName name="д_11">[3]!д_11</definedName>
    <definedName name="д_12">[3]!д_12</definedName>
    <definedName name="д_13">[3]!д_13</definedName>
    <definedName name="д_2">[3]!д_2</definedName>
    <definedName name="д_3">[3]!д_3</definedName>
    <definedName name="д_4">[3]!д_4</definedName>
    <definedName name="д_5">[3]!д_5</definedName>
    <definedName name="д_6">[3]!д_6</definedName>
    <definedName name="д_7">[3]!д_7</definedName>
    <definedName name="Двденср">[3]!Двденср</definedName>
    <definedName name="Двденср_1">[3]!Двденср_1</definedName>
    <definedName name="Двденср_11">[3]!Двденср_11</definedName>
    <definedName name="Двденср_12">[3]!Двденср_12</definedName>
    <definedName name="Двденср_13">[3]!Двденср_13</definedName>
    <definedName name="Двденср_2">[3]!Двденср_2</definedName>
    <definedName name="Двденср_3">[3]!Двденср_3</definedName>
    <definedName name="Двденср_4">[3]!Двденср_4</definedName>
    <definedName name="Двденср_5">[3]!Двденср_5</definedName>
    <definedName name="Двденср_6">[3]!Двденср_6</definedName>
    <definedName name="Двденср_7">[3]!Двденср_7</definedName>
    <definedName name="дддд">[3]!дддд</definedName>
    <definedName name="дддд_1">[3]!дддд_1</definedName>
    <definedName name="дддд_12">[3]!дддд_12</definedName>
    <definedName name="дддд_13">[3]!дддд_13</definedName>
    <definedName name="дддд_4">[3]!дддд_4</definedName>
    <definedName name="дддд_5">[3]!дддд_5</definedName>
    <definedName name="дддд_6">[3]!дддд_6</definedName>
    <definedName name="дддд_7">[3]!дддд_7</definedName>
    <definedName name="ддддддд">[3]!ддддддд</definedName>
    <definedName name="ддддддд_1">[3]!ддддддд_1</definedName>
    <definedName name="ддддддд_12">[3]!ддддддд_12</definedName>
    <definedName name="ддддддд_13">[3]!ддддддд_13</definedName>
    <definedName name="ддддддд_4">[3]!ддддддд_4</definedName>
    <definedName name="ддддддд_5">[3]!ддддддд_5</definedName>
    <definedName name="ддддддд_6">[3]!ддддддд_6</definedName>
    <definedName name="ддддддд_7">[3]!ддддддд_7</definedName>
    <definedName name="ДДС.2">[3]!ДДС.2</definedName>
    <definedName name="ДДС.2_1">[3]!ДДС.2_1</definedName>
    <definedName name="ДДС.2_11">[3]!ДДС.2_11</definedName>
    <definedName name="ДДС.2_12">[3]!ДДС.2_12</definedName>
    <definedName name="ДДС.2_13">[3]!ДДС.2_13</definedName>
    <definedName name="ДДС.2_2">[3]!ДДС.2_2</definedName>
    <definedName name="ДДС.2_3">[3]!ДДС.2_3</definedName>
    <definedName name="ДДС.2_4">[3]!ДДС.2_4</definedName>
    <definedName name="ДДС.2_5">[3]!ДДС.2_5</definedName>
    <definedName name="ДДС.2_6">[3]!ДДС.2_6</definedName>
    <definedName name="ДДС.2_7">[3]!ДДС.2_7</definedName>
    <definedName name="ДДС2">[3]!ДДС2</definedName>
    <definedName name="ДДС2_1">[3]!ДДС2_1</definedName>
    <definedName name="ДДС2_11">[3]!ДДС2_11</definedName>
    <definedName name="ДДС2_12">[3]!ДДС2_12</definedName>
    <definedName name="ДДС2_13">[3]!ДДС2_13</definedName>
    <definedName name="ДДС2_2">[3]!ДДС2_2</definedName>
    <definedName name="ДДС2_3">[3]!ДДС2_3</definedName>
    <definedName name="ДДС2_4">[3]!ДДС2_4</definedName>
    <definedName name="ДДС2_5">[3]!ДДС2_5</definedName>
    <definedName name="ДДС2_6">[3]!ДДС2_6</definedName>
    <definedName name="ДДС2_7">[3]!ДДС2_7</definedName>
    <definedName name="Дефл_ц_пред_год">'[9]Текущие цены'!$AT$36:$BK$58</definedName>
    <definedName name="Дефлятор_годовой">'[9]Текущие цены'!$Y$4:$AP$27</definedName>
    <definedName name="Дефлятор_цепной">'[9]Текущие цены'!$Y$36:$AP$58</definedName>
    <definedName name="джлвопр" hidden="1">[5]Graphdata!$B$7:$E$7</definedName>
    <definedName name="ДС">#REF!</definedName>
    <definedName name="дылопр" hidden="1">[5]Graphdata!$B$61:$B$61</definedName>
    <definedName name="е" hidden="1">[5]Graphdata!$B$24:$B$24</definedName>
    <definedName name="егш" hidden="1">[5]Graphdata!$B$60:$B$60</definedName>
    <definedName name="жж">[3]!жж</definedName>
    <definedName name="жж_1">[3]!жж_1</definedName>
    <definedName name="жж_11">[3]!жж_11</definedName>
    <definedName name="жж_12">[3]!жж_12</definedName>
    <definedName name="жж_13">[3]!жж_13</definedName>
    <definedName name="жж_2">[3]!жж_2</definedName>
    <definedName name="жж_3">[3]!жж_3</definedName>
    <definedName name="жж_4">[3]!жж_4</definedName>
    <definedName name="жж_5">[3]!жж_5</definedName>
    <definedName name="жж_6">[3]!жж_6</definedName>
    <definedName name="жж_7">[3]!жж_7</definedName>
    <definedName name="жпо" hidden="1">[5]Graphdata!$B$27:$B$27</definedName>
    <definedName name="жфапо" hidden="1">[5]Graphdata!$B$2:$E$2</definedName>
    <definedName name="з">[3]!з</definedName>
    <definedName name="зззззз">[3]!зззззз</definedName>
    <definedName name="зззззз_1">[3]!зззззз_1</definedName>
    <definedName name="зззззз_12">[3]!зззззз_12</definedName>
    <definedName name="зззззз_13">[3]!зззззз_13</definedName>
    <definedName name="зззззз_4">[3]!зззззз_4</definedName>
    <definedName name="зззззз_5">[3]!зззззз_5</definedName>
    <definedName name="зззззз_6">[3]!зззззз_6</definedName>
    <definedName name="зззззз_7">[3]!зззззз_7</definedName>
    <definedName name="зщцукпш" hidden="1">[5]Graphdata!$B$8:$E$8</definedName>
    <definedName name="й">[3]!й</definedName>
    <definedName name="й_1">[3]!й_1</definedName>
    <definedName name="иии">#REF!</definedName>
    <definedName name="иии_1">[3]!иии_1</definedName>
    <definedName name="иии_12">[3]!иии_12</definedName>
    <definedName name="иии_13">[3]!иии_13</definedName>
    <definedName name="иии_4">[3]!иии_4</definedName>
    <definedName name="иии_5">[3]!иии_5</definedName>
    <definedName name="иии_6">[3]!иии_6</definedName>
    <definedName name="иии_7">[3]!иии_7</definedName>
    <definedName name="исп.пр.2">[3]!исп.пр.2</definedName>
    <definedName name="исп.пр2">[3]!исп.пр2</definedName>
    <definedName name="кгл" hidden="1">[5]Graphdata!$B$6:$E$6</definedName>
    <definedName name="ке">[3]!ке</definedName>
    <definedName name="кекекеек" localSheetId="10" hidden="1">{"konoplin - Личное представление",#N/A,TRUE,"ФинПлан_1кв";"konoplin - Личное представление",#N/A,TRUE,"ФинПлан_2кв"}</definedName>
    <definedName name="кекекеек" hidden="1">{"konoplin - Личное представление",#N/A,TRUE,"ФинПлан_1кв";"konoplin - Личное представление",#N/A,TRUE,"ФинПлан_2кв"}</definedName>
    <definedName name="ко">[3]!ко</definedName>
    <definedName name="Контрагент">'[12]Списки для ВО ДДС'!$A$2:$A$18</definedName>
    <definedName name="контрагенты">'[12]Списки для ВО БДР'!$A$2:$A$18</definedName>
    <definedName name="кор" hidden="1">{#N/A,#N/A,TRUE,"март";#N/A,#N/A,TRUE,"май"}</definedName>
    <definedName name="ллл">#REF!</definedName>
    <definedName name="лшг" hidden="1">[5]Graphdata!$B$21:$B$21</definedName>
    <definedName name="М1">[13]ПРОГНОЗ_1!#REF!</definedName>
    <definedName name="мммм" hidden="1">{#N/A,#N/A,FALSE,"передел"}</definedName>
    <definedName name="Модель2">#REF!</definedName>
    <definedName name="Мониторинг1">'[14]Гр5(о)'!#REF!</definedName>
    <definedName name="н" hidden="1">[5]Graphdata!$B$62:$B$62</definedName>
    <definedName name="Наименование_ДЗО">'[15]Списки для ВО ДДС'!$A$2:$A$23</definedName>
    <definedName name="новые_ОФ_2003">[9]рабочий!$F$305:$W$327</definedName>
    <definedName name="новые_ОФ_2004">[9]рабочий!$F$335:$W$357</definedName>
    <definedName name="новые_ОФ_а_всего">[9]рабочий!$F$767:$V$789</definedName>
    <definedName name="новые_ОФ_всего">[9]рабочий!$F$1331:$V$1353</definedName>
    <definedName name="новые_ОФ_п_всего">[9]рабочий!$F$1293:$V$1315</definedName>
    <definedName name="о" hidden="1">[5]Graphdata!$B$22:$B$22</definedName>
    <definedName name="_xlnm.Print_Area" localSheetId="0">' раздел 1 ТЕПЛО'!$A$1:$H$106</definedName>
    <definedName name="_xlnm.Print_Area" localSheetId="6">'раздел 1 ВС, ВО 13-14'!$A$1:$O$25</definedName>
    <definedName name="_xlnm.Print_Area" localSheetId="1">'раздел 2 ТЕПЛО'!$A$1:$D$154</definedName>
    <definedName name="_xlnm.Print_Area" localSheetId="7">'раздел2 ВС 13-14 '!$A$1:$F$43</definedName>
    <definedName name="общ">[3]!общ</definedName>
    <definedName name="огщзорн" hidden="1">{"konoplin - Личное представление",#N/A,TRUE,"ФинПлан_1кв";"konoplin - Личное представление",#N/A,TRUE,"ФинПлан_2кв"}</definedName>
    <definedName name="окраска_05">[9]окраска!$C$7:$Z$30</definedName>
    <definedName name="окраска_06">[9]окраска!$C$35:$Z$58</definedName>
    <definedName name="окраска_07">[9]окраска!$C$63:$Z$86</definedName>
    <definedName name="окраска_08">[9]окраска!$C$91:$Z$114</definedName>
    <definedName name="окраска_09">[9]окраска!$C$119:$Z$142</definedName>
    <definedName name="окраска_10">[9]окраска!$C$147:$Z$170</definedName>
    <definedName name="окраска_11">[9]окраска!$C$175:$Z$198</definedName>
    <definedName name="окраска_12">[9]окраска!$C$203:$Z$226</definedName>
    <definedName name="окраска_13">[9]окраска!$C$231:$Z$254</definedName>
    <definedName name="окраска_14">[9]окраска!$C$259:$Z$282</definedName>
    <definedName name="окраска_15">[9]окраска!$C$287:$Z$310</definedName>
    <definedName name="ол2" hidden="1">{#N/A,#N/A,FALSE,"передел"}</definedName>
    <definedName name="ооо">#REF!</definedName>
    <definedName name="ОФ_а_с_пц">[9]рабочий!$CI$121:$CY$143</definedName>
    <definedName name="оф_н_а_2003_пц">'[9]Текущие цены'!#REF!</definedName>
    <definedName name="оф_н_а_2004">'[9]Текущие цены'!#REF!</definedName>
    <definedName name="охрана" hidden="1">{#N/A,#N/A,FALSE,"передел"}</definedName>
    <definedName name="п" hidden="1">[5]Graphdata!$B$2:$E$2</definedName>
    <definedName name="период2">'[12]Списки для ВО БДР'!$C$2:$C$16</definedName>
    <definedName name="периоды">'[12]Списки для ВО ДДС'!$C$2:$C$16</definedName>
    <definedName name="ПОКАЗАТЕЛИ_ДОЛГОСР.ПРОГНОЗА">#REF!</definedName>
    <definedName name="ПОТР._РЫНОКДП">[2]vec!#REF!</definedName>
    <definedName name="Потреб_вып_всего">'[9]Текущие цены'!#REF!</definedName>
    <definedName name="Потреб_вып_оф_н_цпг">'[9]Текущие цены'!#REF!</definedName>
    <definedName name="ппп">#REF!</definedName>
    <definedName name="пппп">[3]!пппп</definedName>
    <definedName name="пр.2">[3]!пр.2</definedName>
    <definedName name="Прогноз_Вып_пц">[9]рабочий!$Y$240:$AP$262</definedName>
    <definedName name="Прогноз_вып_цпг">'[9]Текущие цены'!#REF!</definedName>
    <definedName name="Прогноз97">[16]ПРОГНОЗ_1!#REF!</definedName>
    <definedName name="пыпыппывапа" hidden="1">#REF!,#REF!,#REF!</definedName>
    <definedName name="р" hidden="1">{0,0,0,0}</definedName>
    <definedName name="р.пр.">[3]!р.пр.</definedName>
    <definedName name="равропаоьрп" localSheetId="10" hidden="1">{"konoplin - Личное представление",#N/A,TRUE,"ФинПлан_1кв";"konoplin - Личное представление",#N/A,TRUE,"ФинПлан_2кв"}</definedName>
    <definedName name="равропаоьрп" hidden="1">{"konoplin - Личное представление",#N/A,TRUE,"ФинПлан_1кв";"konoplin - Личное представление",#N/A,TRUE,"ФинПлан_2кв"}</definedName>
    <definedName name="распр.пр2">[3]!распр.пр2</definedName>
    <definedName name="Распред">[3]!Распред</definedName>
    <definedName name="Распред2">[3]!Распред2</definedName>
    <definedName name="распределение">[3]!распределение</definedName>
    <definedName name="рлд" hidden="1">[5]Graphdata!$B$6:$E$6</definedName>
    <definedName name="роршщзшщ" hidden="1">{#N/A,#N/A,FALSE,"передел"}</definedName>
    <definedName name="ррррр" hidden="1">{"konoplin - Личное представление",#N/A,TRUE,"ФинПлан_1кв";"konoplin - Личное представление",#N/A,TRUE,"ФинПлан_2кв"}</definedName>
    <definedName name="статья2">'[12]Списки для ВО БДР'!$B$2:$B$178</definedName>
    <definedName name="статьязатрат">'[12]Списки для ВО ДДС'!$B$2:$B$47</definedName>
    <definedName name="структура">[3]!структура</definedName>
    <definedName name="тариф">[3]!тариф</definedName>
    <definedName name="труд" hidden="1">{#N/A,#N/A,FALSE,"передел"}</definedName>
    <definedName name="ттт">#REF!</definedName>
    <definedName name="у" hidden="1">[5]Graphdata!$B$7:$E$7</definedName>
    <definedName name="ф" localSheetId="10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джлаоп" hidden="1">[5]Graphdata!$B$62:$B$62</definedName>
    <definedName name="фждаоп" hidden="1">[5]Graphdata!$B$11:$F$11</definedName>
    <definedName name="фжпощ" hidden="1">[5]Graphdata!$B$26:$B$26</definedName>
    <definedName name="ФинПланФакт" localSheetId="10" hidden="1">{"konoplin - Личное представление",#N/A,TRUE,"ФинПлан_1кв";"konoplin - Личное представление",#N/A,TRUE,"ФинПлан_2кв"}</definedName>
    <definedName name="ФинПланФакт" hidden="1">{"konoplin - Личное представление",#N/A,TRUE,"ФинПлан_1кв";"konoplin - Личное представление",#N/A,TRUE,"ФинПлан_2кв"}</definedName>
    <definedName name="ФинПланФакт1" hidden="1">{"konoplin - Личное представление",#N/A,TRUE,"ФинПлан_1кв";"konoplin - Личное представление",#N/A,TRUE,"ФинПлан_2кв"}</definedName>
    <definedName name="фйшщукг" hidden="1">[5]Graphdata!$B$24:$B$24</definedName>
    <definedName name="фо_а_н_пц">[9]рабочий!$AR$240:$BI$263</definedName>
    <definedName name="фо_а_с_пц">[9]рабочий!$AS$202:$BI$224</definedName>
    <definedName name="фо_н_03">[9]рабочий!$X$305:$X$327</definedName>
    <definedName name="фо_н_04">[9]рабочий!$X$335:$X$357</definedName>
    <definedName name="фф">'[17]Гр5(о)'!#REF!</definedName>
    <definedName name="ффф">#REF!</definedName>
    <definedName name="фц" hidden="1">{"'РП (2)'!$A$5:$S$150"}</definedName>
    <definedName name="фывапо" hidden="1">[5]Graphdata!$B$9:$F$9</definedName>
    <definedName name="фэыщапо" hidden="1">[5]Graphdata!$B$63:$B$63</definedName>
    <definedName name="х" hidden="1">[5]Graphdata!$B$9:$F$9</definedName>
    <definedName name="ц" hidden="1">[5]Graphdata!$B$61:$B$61</definedName>
    <definedName name="цу">[3]!цу</definedName>
    <definedName name="ш" hidden="1">[5]Graphdata!$B$26:$B$26</definedName>
    <definedName name="щ" hidden="1">[5]Graphdata!$B$63:$B$63</definedName>
    <definedName name="ъ" hidden="1">[5]Graphdata!$B$27:$B$27</definedName>
    <definedName name="ы" hidden="1">[5]Graphdata!$B$11:$F$11</definedName>
    <definedName name="ывывыв" hidden="1">{"konoplin - Личное представление",#N/A,TRUE,"ФинПлан_1кв";"konoplin - Личное представление",#N/A,TRUE,"ФинПлан_2кв"}</definedName>
    <definedName name="ыпло" hidden="1">[5]Graphdata!$B$22:$B$22</definedName>
    <definedName name="ььь">#REF!</definedName>
    <definedName name="э">#REF!</definedName>
    <definedName name="ээээ" hidden="1">{"konoplin - Личное представление",#N/A,TRUE,"ФинПлан_1кв";"konoplin - Личное представление",#N/A,TRUE,"ФинПлан_2кв"}</definedName>
    <definedName name="юююю">#REF!</definedName>
  </definedNames>
  <calcPr calcId="125725"/>
</workbook>
</file>

<file path=xl/calcChain.xml><?xml version="1.0" encoding="utf-8"?>
<calcChain xmlns="http://schemas.openxmlformats.org/spreadsheetml/2006/main">
  <c r="F32" i="180"/>
  <c r="F32" i="184"/>
  <c r="F30"/>
  <c r="F36"/>
  <c r="F34"/>
  <c r="F31"/>
  <c r="E13"/>
  <c r="E17"/>
  <c r="E19"/>
  <c r="E20"/>
  <c r="E21"/>
  <c r="E23"/>
  <c r="E27"/>
  <c r="E28"/>
  <c r="E29"/>
  <c r="E30"/>
  <c r="E31"/>
  <c r="E32"/>
  <c r="E34"/>
  <c r="E36"/>
  <c r="E11"/>
  <c r="F29"/>
  <c r="F27"/>
  <c r="F23" i="183" l="1"/>
  <c r="F36"/>
  <c r="F32"/>
  <c r="F30"/>
  <c r="F36" i="180"/>
  <c r="F30"/>
  <c r="F25" i="183" l="1"/>
  <c r="F25" i="180"/>
  <c r="F24" s="1"/>
  <c r="F24" i="184" l="1"/>
  <c r="F23" s="1"/>
  <c r="F28"/>
  <c r="F21" i="183"/>
  <c r="F31"/>
  <c r="F24" s="1"/>
  <c r="F31" i="180"/>
  <c r="F29"/>
  <c r="F27"/>
  <c r="E29" i="183"/>
  <c r="F28"/>
  <c r="F23" i="180" l="1"/>
  <c r="F28"/>
  <c r="E29"/>
  <c r="I28" i="185"/>
  <c r="G38"/>
  <c r="G54"/>
  <c r="G46" s="1"/>
  <c r="G39"/>
  <c r="G31"/>
  <c r="G29" s="1"/>
  <c r="G72"/>
  <c r="G71"/>
  <c r="G62"/>
  <c r="G40"/>
  <c r="G67"/>
  <c r="G69" s="1"/>
  <c r="H27"/>
  <c r="G18"/>
  <c r="G15"/>
  <c r="G13"/>
  <c r="E72"/>
  <c r="C72"/>
  <c r="E71"/>
  <c r="C71"/>
  <c r="E62"/>
  <c r="E59" s="1"/>
  <c r="C62"/>
  <c r="E58"/>
  <c r="E57"/>
  <c r="C57"/>
  <c r="E56"/>
  <c r="C56"/>
  <c r="E54"/>
  <c r="C54"/>
  <c r="E49"/>
  <c r="C49"/>
  <c r="E48"/>
  <c r="C48"/>
  <c r="E43"/>
  <c r="C43"/>
  <c r="C40" s="1"/>
  <c r="E38"/>
  <c r="C38"/>
  <c r="E36"/>
  <c r="C36"/>
  <c r="E35"/>
  <c r="C35"/>
  <c r="C67" s="1"/>
  <c r="C69" s="1"/>
  <c r="E34"/>
  <c r="C34"/>
  <c r="E33"/>
  <c r="C33"/>
  <c r="E32"/>
  <c r="C32"/>
  <c r="E31"/>
  <c r="C31"/>
  <c r="C39" s="1"/>
  <c r="F27"/>
  <c r="D27"/>
  <c r="C25"/>
  <c r="E25" s="1"/>
  <c r="G25" s="1"/>
  <c r="B25"/>
  <c r="C24"/>
  <c r="E24" s="1"/>
  <c r="G24" s="1"/>
  <c r="B24"/>
  <c r="C23"/>
  <c r="E23" s="1"/>
  <c r="G23" s="1"/>
  <c r="C22"/>
  <c r="E22" s="1"/>
  <c r="G22" s="1"/>
  <c r="C21"/>
  <c r="E18"/>
  <c r="C18"/>
  <c r="E15"/>
  <c r="C15"/>
  <c r="E13"/>
  <c r="C13"/>
  <c r="G28" l="1"/>
  <c r="J28" s="1"/>
  <c r="E46"/>
  <c r="C46"/>
  <c r="C20"/>
  <c r="D63" s="1"/>
  <c r="E21"/>
  <c r="G21" s="1"/>
  <c r="G20" s="1"/>
  <c r="G17" s="1"/>
  <c r="G14" s="1"/>
  <c r="D62"/>
  <c r="C59"/>
  <c r="G59"/>
  <c r="E27"/>
  <c r="D51"/>
  <c r="D53"/>
  <c r="D31"/>
  <c r="D32"/>
  <c r="D35"/>
  <c r="D36"/>
  <c r="D49"/>
  <c r="D54"/>
  <c r="C29"/>
  <c r="D37"/>
  <c r="E39"/>
  <c r="E40"/>
  <c r="D44"/>
  <c r="D50"/>
  <c r="D52"/>
  <c r="E67"/>
  <c r="E69" s="1"/>
  <c r="E20" l="1"/>
  <c r="H62" s="1"/>
  <c r="G27"/>
  <c r="D55"/>
  <c r="D61"/>
  <c r="D43"/>
  <c r="D40" s="1"/>
  <c r="D33"/>
  <c r="D58"/>
  <c r="D45"/>
  <c r="D38"/>
  <c r="D39"/>
  <c r="C28"/>
  <c r="C64" s="1"/>
  <c r="C70" s="1"/>
  <c r="D48"/>
  <c r="D34"/>
  <c r="D29" s="1"/>
  <c r="D59"/>
  <c r="D42"/>
  <c r="D56"/>
  <c r="D57"/>
  <c r="C17"/>
  <c r="C14" s="1"/>
  <c r="C11" s="1"/>
  <c r="G16"/>
  <c r="G11"/>
  <c r="H59"/>
  <c r="G64"/>
  <c r="G70" s="1"/>
  <c r="C16"/>
  <c r="E29"/>
  <c r="E28" s="1"/>
  <c r="E64" s="1"/>
  <c r="E70" s="1"/>
  <c r="D46"/>
  <c r="H55" l="1"/>
  <c r="F49"/>
  <c r="F37"/>
  <c r="F43"/>
  <c r="F53"/>
  <c r="F63"/>
  <c r="F62"/>
  <c r="H45"/>
  <c r="E17"/>
  <c r="E14" s="1"/>
  <c r="E11" s="1"/>
  <c r="H34"/>
  <c r="F52"/>
  <c r="H48"/>
  <c r="H43"/>
  <c r="H40" s="1"/>
  <c r="F57"/>
  <c r="H42"/>
  <c r="H50"/>
  <c r="H36"/>
  <c r="H58"/>
  <c r="F36"/>
  <c r="F50"/>
  <c r="F48"/>
  <c r="F32"/>
  <c r="H61"/>
  <c r="F34"/>
  <c r="F54"/>
  <c r="F44"/>
  <c r="F56"/>
  <c r="F45"/>
  <c r="F59"/>
  <c r="H39"/>
  <c r="H38"/>
  <c r="H35"/>
  <c r="H57"/>
  <c r="H56"/>
  <c r="H44"/>
  <c r="H33"/>
  <c r="H53"/>
  <c r="F31"/>
  <c r="F61"/>
  <c r="F51"/>
  <c r="H31"/>
  <c r="F33"/>
  <c r="F58"/>
  <c r="F38"/>
  <c r="F55"/>
  <c r="F42"/>
  <c r="F40" s="1"/>
  <c r="F35"/>
  <c r="F39"/>
  <c r="H54"/>
  <c r="H32"/>
  <c r="H52"/>
  <c r="H51"/>
  <c r="H37"/>
  <c r="H63"/>
  <c r="H49"/>
  <c r="D28"/>
  <c r="D64" s="1"/>
  <c r="C65" s="1"/>
  <c r="C73" s="1"/>
  <c r="F29" l="1"/>
  <c r="F28" s="1"/>
  <c r="F64" s="1"/>
  <c r="E65" s="1"/>
  <c r="E73" s="1"/>
  <c r="H29"/>
  <c r="H28" s="1"/>
  <c r="H64" s="1"/>
  <c r="G65" s="1"/>
  <c r="G73" s="1"/>
  <c r="H46"/>
  <c r="F46"/>
  <c r="E16"/>
  <c r="F17" i="184"/>
  <c r="F13"/>
  <c r="F11"/>
  <c r="F21" i="180"/>
  <c r="F20"/>
  <c r="F19"/>
  <c r="F15"/>
  <c r="F12"/>
  <c r="F11"/>
  <c r="F10"/>
  <c r="F22" l="1"/>
  <c r="D36" i="184"/>
  <c r="D34"/>
  <c r="D32"/>
  <c r="D31"/>
  <c r="D30"/>
  <c r="D27"/>
  <c r="D25"/>
  <c r="D23"/>
  <c r="D21"/>
  <c r="D20"/>
  <c r="D19"/>
  <c r="D17"/>
  <c r="D13"/>
  <c r="D11"/>
  <c r="D28"/>
  <c r="B34"/>
  <c r="C34" s="1"/>
  <c r="B36"/>
  <c r="C36" s="1"/>
  <c r="B32"/>
  <c r="C32" s="1"/>
  <c r="B31"/>
  <c r="C31" s="1"/>
  <c r="B30"/>
  <c r="C30" s="1"/>
  <c r="B27"/>
  <c r="B28" s="1"/>
  <c r="B23"/>
  <c r="C23" s="1"/>
  <c r="B21"/>
  <c r="C21" s="1"/>
  <c r="B20"/>
  <c r="C20" s="1"/>
  <c r="B19"/>
  <c r="C19" s="1"/>
  <c r="B17"/>
  <c r="C17" s="1"/>
  <c r="B13"/>
  <c r="C13" s="1"/>
  <c r="B11"/>
  <c r="C11" s="1"/>
  <c r="C35"/>
  <c r="C33"/>
  <c r="C26"/>
  <c r="B25"/>
  <c r="C25" s="1"/>
  <c r="C22"/>
  <c r="D37" i="183"/>
  <c r="D36"/>
  <c r="E36" s="1"/>
  <c r="D34"/>
  <c r="E34" s="1"/>
  <c r="D32"/>
  <c r="E32" s="1"/>
  <c r="D31"/>
  <c r="E31" s="1"/>
  <c r="D30"/>
  <c r="E30" s="1"/>
  <c r="D27"/>
  <c r="E27" s="1"/>
  <c r="D25"/>
  <c r="E25" s="1"/>
  <c r="D23"/>
  <c r="E23" s="1"/>
  <c r="D21"/>
  <c r="E21" s="1"/>
  <c r="D20"/>
  <c r="E20" s="1"/>
  <c r="F20" s="1"/>
  <c r="D19"/>
  <c r="E19" s="1"/>
  <c r="F19" s="1"/>
  <c r="D17"/>
  <c r="E17" s="1"/>
  <c r="F17" s="1"/>
  <c r="D13"/>
  <c r="E13" s="1"/>
  <c r="F13" s="1"/>
  <c r="D11"/>
  <c r="E11" s="1"/>
  <c r="F11" s="1"/>
  <c r="D28"/>
  <c r="B36"/>
  <c r="C36" s="1"/>
  <c r="B37"/>
  <c r="B34"/>
  <c r="C34" s="1"/>
  <c r="B32"/>
  <c r="C32" s="1"/>
  <c r="B31"/>
  <c r="C31" s="1"/>
  <c r="B30"/>
  <c r="C30" s="1"/>
  <c r="B27"/>
  <c r="B28" s="1"/>
  <c r="B25"/>
  <c r="C25" s="1"/>
  <c r="B23"/>
  <c r="C23" s="1"/>
  <c r="B11"/>
  <c r="C11" s="1"/>
  <c r="B21"/>
  <c r="C21" s="1"/>
  <c r="B20"/>
  <c r="C20" s="1"/>
  <c r="B19"/>
  <c r="C19" s="1"/>
  <c r="B17"/>
  <c r="B13"/>
  <c r="C13" s="1"/>
  <c r="C37"/>
  <c r="C35"/>
  <c r="C33"/>
  <c r="C26"/>
  <c r="C22"/>
  <c r="C17"/>
  <c r="D32" i="180"/>
  <c r="E32" s="1"/>
  <c r="D37"/>
  <c r="D36"/>
  <c r="E36" s="1"/>
  <c r="D34"/>
  <c r="E34" s="1"/>
  <c r="D31"/>
  <c r="E31" s="1"/>
  <c r="D30"/>
  <c r="E30" s="1"/>
  <c r="D27"/>
  <c r="D26"/>
  <c r="E26" s="1"/>
  <c r="D25"/>
  <c r="E25" s="1"/>
  <c r="D22"/>
  <c r="E22" s="1"/>
  <c r="E17" s="1"/>
  <c r="F17" s="1"/>
  <c r="F14" s="1"/>
  <c r="D21"/>
  <c r="D20"/>
  <c r="D19"/>
  <c r="D17"/>
  <c r="D16"/>
  <c r="D15"/>
  <c r="D14"/>
  <c r="E14" s="1"/>
  <c r="E16" s="1"/>
  <c r="F16" s="1"/>
  <c r="D12"/>
  <c r="D11"/>
  <c r="D10"/>
  <c r="C33"/>
  <c r="C35"/>
  <c r="C30"/>
  <c r="C13"/>
  <c r="C18"/>
  <c r="B25"/>
  <c r="C25" s="1"/>
  <c r="B31"/>
  <c r="C31" s="1"/>
  <c r="B36"/>
  <c r="C36" s="1"/>
  <c r="B37"/>
  <c r="C37" s="1"/>
  <c r="B34"/>
  <c r="C34" s="1"/>
  <c r="B32"/>
  <c r="C32" s="1"/>
  <c r="B30"/>
  <c r="B27"/>
  <c r="C27" s="1"/>
  <c r="C28" s="1"/>
  <c r="B26"/>
  <c r="B23"/>
  <c r="C23" s="1"/>
  <c r="B28" l="1"/>
  <c r="B24"/>
  <c r="D24" i="184"/>
  <c r="E24" s="1"/>
  <c r="E27" i="180"/>
  <c r="E28" s="1"/>
  <c r="D28"/>
  <c r="C26"/>
  <c r="E28" i="183"/>
  <c r="E24"/>
  <c r="D24"/>
  <c r="B24" i="184"/>
  <c r="C27"/>
  <c r="C24" s="1"/>
  <c r="C27" i="183"/>
  <c r="C28" s="1"/>
  <c r="B24"/>
  <c r="D24" i="180"/>
  <c r="C24"/>
  <c r="B21"/>
  <c r="C21" s="1"/>
  <c r="B22"/>
  <c r="C22" s="1"/>
  <c r="B20"/>
  <c r="C20" s="1"/>
  <c r="B19"/>
  <c r="C19" s="1"/>
  <c r="B17"/>
  <c r="C17" s="1"/>
  <c r="B16"/>
  <c r="C16" s="1"/>
  <c r="B15"/>
  <c r="C15" s="1"/>
  <c r="B14"/>
  <c r="C14" s="1"/>
  <c r="B12"/>
  <c r="C12" s="1"/>
  <c r="B11"/>
  <c r="C11" s="1"/>
  <c r="B10"/>
  <c r="C10" s="1"/>
  <c r="C28" i="184" l="1"/>
  <c r="E24" i="180"/>
  <c r="E23" s="1"/>
  <c r="C24" i="183"/>
  <c r="I13" i="166" l="1"/>
  <c r="G12"/>
  <c r="G13" s="1"/>
  <c r="H12"/>
  <c r="H13"/>
  <c r="I12"/>
  <c r="F12"/>
  <c r="F13" s="1"/>
  <c r="B5"/>
  <c r="B5" i="172" s="1"/>
  <c r="B8" i="178" s="1"/>
  <c r="C14" i="173"/>
  <c r="C13"/>
  <c r="C12"/>
  <c r="C11"/>
  <c r="C10"/>
  <c r="H14"/>
  <c r="H13"/>
  <c r="H12"/>
  <c r="H11"/>
  <c r="H10"/>
  <c r="C42" i="163"/>
  <c r="C52"/>
  <c r="C43"/>
  <c r="C53" s="1"/>
  <c r="C66" s="1"/>
  <c r="C41"/>
  <c r="C51" s="1"/>
  <c r="C40"/>
  <c r="C50"/>
  <c r="C76" l="1"/>
  <c r="C99"/>
  <c r="C89"/>
  <c r="C17" i="182"/>
  <c r="C12" i="179"/>
  <c r="B19" i="172"/>
  <c r="C25" i="179" l="1"/>
  <c r="C35"/>
  <c r="C48"/>
  <c r="C58"/>
  <c r="D30" i="182"/>
  <c r="D53"/>
  <c r="D63"/>
  <c r="D40"/>
  <c r="B35" i="172"/>
  <c r="B48"/>
  <c r="D23" i="180" l="1"/>
</calcChain>
</file>

<file path=xl/comments1.xml><?xml version="1.0" encoding="utf-8"?>
<comments xmlns="http://schemas.openxmlformats.org/spreadsheetml/2006/main">
  <authors>
    <author>Misura_ON</author>
  </authors>
  <commentList>
    <comment ref="F30" authorId="0">
      <text>
        <r>
          <rPr>
            <sz val="9"/>
            <color indexed="81"/>
            <rFont val="Tahoma"/>
            <family val="2"/>
            <charset val="204"/>
          </rPr>
          <t>Цеховой пероснал</t>
        </r>
      </text>
    </comment>
    <comment ref="F31" authorId="0">
      <text>
        <r>
          <rPr>
            <sz val="9"/>
            <color indexed="81"/>
            <rFont val="Tahoma"/>
            <family val="2"/>
            <charset val="204"/>
          </rPr>
          <t>аморт+аренда</t>
        </r>
      </text>
    </comment>
  </commentList>
</comments>
</file>

<file path=xl/sharedStrings.xml><?xml version="1.0" encoding="utf-8"?>
<sst xmlns="http://schemas.openxmlformats.org/spreadsheetml/2006/main" count="1024" uniqueCount="446">
  <si>
    <t>Раздел 2. ИНФОРМАЦИЯ ОБ ОСНОВНЫХ ПОКАЗАТЕЛЯХ ФИНАНСОВО-ХОЗЯЙСТВЕННОЙ ДЕЯТЕЛЬНОСТИ ОРГАНИЗАЦИИ В СФЕРЕ ПРОИЗВОДСТВА ТЕПЛОВОЙ ЭНЕРГИИ ОП " САЯНОГОРСКИЕ ТЕПЛОВЫЕ СЕТИ" ЗАО "БАЙКАЛЭНЕРГО"  &lt;1&gt; - &lt;2&gt;</t>
  </si>
  <si>
    <t>2012 год (план)</t>
  </si>
  <si>
    <t>ОП "Саяногорские тепловые сети" ЗАО "Байкалэнерго"</t>
  </si>
  <si>
    <t>381201001/190245001</t>
  </si>
  <si>
    <t xml:space="preserve">с 01.01.2012 по 30.06.2012  </t>
  </si>
  <si>
    <t xml:space="preserve">с 01.01.2012 по 30.06.2012     </t>
  </si>
  <si>
    <t>&lt;3&gt; - одновременно с информацией о расходах на ремонт (капитальный и текущий) основных производственных средств и расходов на услуги производственного характера, выполняемые по договорам с организациями на проведение 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 оплаты услуг которых превышает 20% от суммы расходов по каждой из указанных статей расходов. При этом указывается информация о поставке товаров и услуг, стоимость которых превышает 20% от суммы поставки товаров и услуг каждой из этих организаций;</t>
  </si>
  <si>
    <t>&lt;4&gt; - раскрывается регулируемыми организациями, выручка от регулируемой деятельности которых превышает 80% от совокупной выручки за отчетный год.</t>
  </si>
  <si>
    <t xml:space="preserve">Расходы на топливо всего, в том числе:     </t>
  </si>
  <si>
    <t xml:space="preserve">Уголь                                      </t>
  </si>
  <si>
    <t xml:space="preserve">Расходы на уголь, тыс. руб.                </t>
  </si>
  <si>
    <t xml:space="preserve">Цена топлива (руб./т)                      </t>
  </si>
  <si>
    <t xml:space="preserve">Объем топлива (т)                          </t>
  </si>
  <si>
    <t xml:space="preserve">Способ приобретения                        </t>
  </si>
  <si>
    <t xml:space="preserve">Газ природный, в том числе:                </t>
  </si>
  <si>
    <t xml:space="preserve">Расходы на природный газ, тыс. руб.        </t>
  </si>
  <si>
    <t xml:space="preserve">Объем топлива (тыс. куб.м)                 </t>
  </si>
  <si>
    <t xml:space="preserve">Газ по регулируемой цене                   </t>
  </si>
  <si>
    <t xml:space="preserve">Цена топлива (руб./тыс. куб.м)             </t>
  </si>
  <si>
    <t xml:space="preserve">Газ по нерегулируемой цене                 </t>
  </si>
  <si>
    <t xml:space="preserve">Газ сжиженный                              </t>
  </si>
  <si>
    <t xml:space="preserve">Расходы на сжиженный газ, тыс. руб.        </t>
  </si>
  <si>
    <t xml:space="preserve">Мазут                                      </t>
  </si>
  <si>
    <t xml:space="preserve">Расходы на мазут, тыс. руб.                </t>
  </si>
  <si>
    <t xml:space="preserve">Нефть                                      </t>
  </si>
  <si>
    <t xml:space="preserve">Расходы на нефть, тыс. руб.                </t>
  </si>
  <si>
    <t xml:space="preserve">Дизельное топливо                          </t>
  </si>
  <si>
    <t xml:space="preserve">Расходы на дизельное топливо, тыс. руб.    </t>
  </si>
  <si>
    <t xml:space="preserve">Дрова                                      </t>
  </si>
  <si>
    <t xml:space="preserve">Расходы на дрова, тыс. руб.                </t>
  </si>
  <si>
    <t xml:space="preserve">Пилеты                                     </t>
  </si>
  <si>
    <t xml:space="preserve">Расходы на пилеты, тыс. руб.               </t>
  </si>
  <si>
    <t xml:space="preserve">Опилки                                     </t>
  </si>
  <si>
    <t xml:space="preserve">Расходы на опилки, тыс. руб.               </t>
  </si>
  <si>
    <t xml:space="preserve">Торф                                       </t>
  </si>
  <si>
    <t xml:space="preserve">Расходы на торф, тыс. руб.                 </t>
  </si>
  <si>
    <t xml:space="preserve">Сланцы                                     </t>
  </si>
  <si>
    <t xml:space="preserve">Расходы на сланцы, тыс. руб.               </t>
  </si>
  <si>
    <t xml:space="preserve">Печное бытовое топливо                     </t>
  </si>
  <si>
    <t xml:space="preserve">Прочие виды топлива &lt;*&gt;                    </t>
  </si>
  <si>
    <t xml:space="preserve">Расходы на топливо, тыс. руб.              </t>
  </si>
  <si>
    <t>&lt;*&gt; - заполняется организациями самостоятельно с указанием вида топлива.</t>
  </si>
  <si>
    <t>2010 год</t>
  </si>
  <si>
    <t xml:space="preserve">Наименование                </t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</si>
  <si>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</t>
  </si>
  <si>
    <t xml:space="preserve">Наименование инвестиционной программы      </t>
  </si>
  <si>
    <t xml:space="preserve">а) наименование инвестиционной программы   </t>
  </si>
  <si>
    <t xml:space="preserve">б) цель инвестиционной программы           </t>
  </si>
  <si>
    <t>г) потребности в финансовых средствах, необходимых для реализации инвестиционной программы:</t>
  </si>
  <si>
    <t xml:space="preserve">Наименование мероприятия &lt;3&gt;  </t>
  </si>
  <si>
    <t>&lt;1&gt; - в официальных печатных изданиях сведения, указанные в пунктах "г" - "е" настоящего раздела, публикуются в отношении мероприятий инвестиционной программы, доля расходов на реализацию каждого из которых превышает 5% от суммы финансирования инвестиционной программы за отчетный год;</t>
  </si>
  <si>
    <t>&lt;3&gt; - заполняется организацией в соответствии с инвестиционной программой;</t>
  </si>
  <si>
    <t xml:space="preserve">Наименование показателей &lt;2&gt;    </t>
  </si>
  <si>
    <t xml:space="preserve">Наименование мероприятия &lt;3&gt;                       </t>
  </si>
  <si>
    <t xml:space="preserve">Срок окупаемости, лет              </t>
  </si>
  <si>
    <t xml:space="preserve">Уровень потерь (%)                 </t>
  </si>
  <si>
    <t xml:space="preserve">Коэффициент потерь (Гкал/км)       </t>
  </si>
  <si>
    <t xml:space="preserve">расходы на ремонт (капитальный и текущий) основных производственных средств, в том числе справочно:                                                                                      расходы на оплату труда и страховые взносы ремонтного персонала    </t>
  </si>
  <si>
    <t xml:space="preserve">общехозяйственные (управленческие расходы), в том числе:                                                            расходы на оплату труда и страховые взносы              </t>
  </si>
  <si>
    <t xml:space="preserve">у) среднесписочная численность  персонала, в том числе:                                  основного производственного персонала (человек)   </t>
  </si>
  <si>
    <t xml:space="preserve">Всего, в том числе крупные объекты:         </t>
  </si>
  <si>
    <t>&lt;1&gt; - перечень показателей приведен с учетом приложения N 3 к Методике проведения мониторинга выполнения производственных и инвестиционных программ, утвержденной Приказом Министерства регионального развития РФ от 14.04.2008 N 48;</t>
  </si>
  <si>
    <t>&lt;2&gt; - данный перечень показателей не является исчерпывающим и может быть дополнен показателями, определенными в инвестиционной программе организации коммунального комплекса;</t>
  </si>
  <si>
    <t>&lt;3&gt; - показатели заполняются в разбивке по мероприятиям, наименование мероприятий и их перечень вводятся организацией в соответствии с инвестиционной программой;</t>
  </si>
  <si>
    <t xml:space="preserve">Профинансировано       </t>
  </si>
  <si>
    <t xml:space="preserve">Освоено фактически      </t>
  </si>
  <si>
    <t>Всего</t>
  </si>
  <si>
    <t>1 кв.</t>
  </si>
  <si>
    <t>2 кв.</t>
  </si>
  <si>
    <t>3 кв.</t>
  </si>
  <si>
    <t>4 кв.</t>
  </si>
  <si>
    <t xml:space="preserve">Резерв мощности системы теплоснабжения &lt;2&gt; </t>
  </si>
  <si>
    <t>&lt;1&gt; - раскрывается регулируемой организацией ежеквартально;</t>
  </si>
  <si>
    <t>&lt;2&gt; - при использовании регулируемой организацией нескольких систем 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</t>
  </si>
  <si>
    <t>&lt;1&gt; - раскрывается не позднее 30 дней со дня принятия соответствующего решения об установлении тарифа (надбавки) на очередной период регулирования.</t>
  </si>
  <si>
    <t xml:space="preserve">Телефон                                    </t>
  </si>
  <si>
    <t xml:space="preserve">Адрес                                      </t>
  </si>
  <si>
    <t xml:space="preserve">e-mail                                     </t>
  </si>
  <si>
    <t xml:space="preserve">Сайт                                       </t>
  </si>
  <si>
    <t>Наименование     регулирующего      органа, принявшего решение</t>
  </si>
  <si>
    <t>Горячая вода</t>
  </si>
  <si>
    <t>от 1,2 до 2,5</t>
  </si>
  <si>
    <t>от 2,5 до 7,0</t>
  </si>
  <si>
    <t>от 7,0 до 13,0</t>
  </si>
  <si>
    <t>Свыше 13</t>
  </si>
  <si>
    <t>Острый и  редуцированный пар</t>
  </si>
  <si>
    <t xml:space="preserve">Надбавка к тарифу на тепловую  энергию  для потребителей, руб./Гкал                    
</t>
  </si>
  <si>
    <t xml:space="preserve">расходы на электрическую энергию (мощность), потребляемую оборудованием, используемым в технологическом процессе  </t>
  </si>
  <si>
    <t xml:space="preserve">в) себестоимость производимых товаров (оказываемых услуг) по  регулируемому  виду деятельности (тыс. рублей): </t>
  </si>
  <si>
    <t>а) вид деятельности организации (производство, передача и сбыт тепловой энергии)</t>
  </si>
  <si>
    <t xml:space="preserve">расходы на покупаемую тепловую энергию (мощность) </t>
  </si>
  <si>
    <t xml:space="preserve">расходы на оплату труда и страховые взносы основного производственного персонала      </t>
  </si>
  <si>
    <t xml:space="preserve">расходы на амортизацию основных производственных средств и аренду имущества, используемого в технологическом процессе         </t>
  </si>
  <si>
    <t>расходы на приобретение холодной воды, используемой в технологическом процессе</t>
  </si>
  <si>
    <t>расходы на химреагенты, используемые в технологическом процессе</t>
  </si>
  <si>
    <t xml:space="preserve"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 &lt;3&gt; </t>
  </si>
  <si>
    <t>г) валовая прибыль от продажи товаров и услуг (тыс. рублей)</t>
  </si>
  <si>
    <t xml:space="preserve">д) чистая прибыль (тыс. рублей), в том числе: </t>
  </si>
  <si>
    <t xml:space="preserve">за счет ввода (вывода) их из эксплуатации (тыс. рублей)   </t>
  </si>
  <si>
    <t xml:space="preserve">ж) сведения об источнике публикации годовой бухгалтерской отчетности, включая бухгалтерский баланс и приложения к нему&lt;4&gt; </t>
  </si>
  <si>
    <t xml:space="preserve">к) объем вырабатываемой тепловой  энергии (тыс. Гкал) </t>
  </si>
  <si>
    <t>л) объем покупаемой тепловой энергии (тыс. Гкал)</t>
  </si>
  <si>
    <t>м)  объем тепловой энергии, отпускаемой потребителям (тыс. Гкал), в том числе:</t>
  </si>
  <si>
    <t>н) технологические потери тепловой  энергии при передаче по тепловым сетям (процентов)</t>
  </si>
  <si>
    <t>о) протяженность магистральных сетей и тепловых вводов (в однотрубном исчислении)(км)</t>
  </si>
  <si>
    <t>п)  протяженность разводящих сетей (в однотрубном исчислении) (км)</t>
  </si>
  <si>
    <t xml:space="preserve">с) количество тепловых станций и котельных(штук) </t>
  </si>
  <si>
    <t xml:space="preserve">ф) удельный расход условного топлива на единицу тепловой энергии, отпускаемой в тепловую сеть (кг у.т./Гкал)     </t>
  </si>
  <si>
    <t xml:space="preserve">х) удельный расход электрической энергии на единицу тепловой  энергии, отпускаемой в тепловую сеть (тыс. кВт.ч/Гкал)     </t>
  </si>
  <si>
    <t xml:space="preserve">ц) удельный расход холодной воды на единицу тепловой энергии,  отпускаемой  в  тепловую сеть (куб.м/Гкал) </t>
  </si>
  <si>
    <t xml:space="preserve">Атрибуты решения по принятому тарифу (наименование, дата, номер)   </t>
  </si>
  <si>
    <t>Наименование регулирующего органа, принявшего решение</t>
  </si>
  <si>
    <t>Атрибуты решения по принятой надбавке к тарифу регулируемой организации на тепловую энергию (наименование, дата, номер)</t>
  </si>
  <si>
    <t xml:space="preserve">Надбавка к тарифу регулируемой рганизации на тепловую энергию, руб./Гкал             
</t>
  </si>
  <si>
    <t>Количество аварий на системах теплоснабжения (единиц на км)</t>
  </si>
  <si>
    <t xml:space="preserve">Количество часов (суммарно за календарный год), превышающих допустимую продолжительность перерыва подачи тепловой энергии  </t>
  </si>
  <si>
    <t xml:space="preserve">Количество потребителей, затронутых ограничениями подачи тепловой энергии  </t>
  </si>
  <si>
    <t xml:space="preserve">Количестве часов (суммарно за календарный год) отклонения от нормативной температуры воздуха по вине регулируемой организации в жилых и нежилых отапливаемых помещениях    </t>
  </si>
  <si>
    <t>Раздел 4. ИНФОРМАЦИЯ ОБ ИНВЕСТИЦИОННЫХ ПРОГРАММАХ И ОТЧЕТАХ ОБ ИХ РЕАЛИЗАЦИИ &lt;1&gt; - &lt;2&gt;</t>
  </si>
  <si>
    <t xml:space="preserve">Источник финансирования </t>
  </si>
  <si>
    <t>Продолжительность (бесперебойность) поставки  товаров и услуг (час./день)</t>
  </si>
  <si>
    <t xml:space="preserve">Износ систем коммунальной инфраструктуры (%), в том числе: </t>
  </si>
  <si>
    <t>Удельный вес сетей, нуждающихся  в замене (%)</t>
  </si>
  <si>
    <t xml:space="preserve">Обеспеченность потребления  товаров и услуг приборами учета (%)   </t>
  </si>
  <si>
    <t xml:space="preserve">Доля потребителей в жилых домах,обеспеченных доступом к коммунальной инфраструктуре (%)    </t>
  </si>
  <si>
    <t xml:space="preserve">Расход электроэнергии на передачу 1 Гкал, кВт.ч/Гкал    </t>
  </si>
  <si>
    <t xml:space="preserve">Расход электроэнергии на выработку 1 Гкал, кВт.ч/Гкал   </t>
  </si>
  <si>
    <t>Количество аварий (с учетом котельных), ед.</t>
  </si>
  <si>
    <t xml:space="preserve">Количество аварий на 1 км  тепловых сетей, ед.  </t>
  </si>
  <si>
    <t>Производительность труда на 1 человека, тыс. руб./чел.</t>
  </si>
  <si>
    <t>Другие показатели,  предусмотренные инвестиционной программой</t>
  </si>
  <si>
    <t xml:space="preserve"> - оборудование  передачи  тепловой энергии (сети)</t>
  </si>
  <si>
    <t xml:space="preserve"> - оборудование производства (котлы)</t>
  </si>
  <si>
    <t xml:space="preserve">Наименование мероприятия </t>
  </si>
  <si>
    <t>Раздел 5.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 &lt;1&gt;</t>
  </si>
  <si>
    <t xml:space="preserve">Количество поданных и зарегистрированных заявок на подключение к системе теплоснабжения </t>
  </si>
  <si>
    <t xml:space="preserve">Количество исполненных заявок на подключение к системе теплоснабжения </t>
  </si>
  <si>
    <t xml:space="preserve">Количество заявок на подключение к системе теплоснабжения, по которым принято решение об отказе в подключении </t>
  </si>
  <si>
    <t>Раздел 6. УСЛОВИЯ ПУБЛИЧНЫХ ДОГОВОРОВ ПОСТАВОК ТЕПЛОВОЙ ЭНЕРГИИ, ОКАЗАНИЯ УСЛУГ В СФЕРЕ ТЕПЛОСНАБЖЕНИЯ, В ТОМ ЧИСЛЕ ДОГОВОРОВ НА ПОДКЛЮЧЕНИЕ К СИСТЕМЕ ТЕПЛОСНАБЖЕНИЯ (ССЫЛКА НА ИСТОЧНИК ПУБЛИКАЦИИ) &lt;1&gt;</t>
  </si>
  <si>
    <t>Раздел 7. ИНФОРМАЦИЯ О ПОРЯДКЕ ВЫПОЛНЕНИЯ ТЕХНОЛОГИЧЕСКИХ,ТЕХНИЧЕСКИХ И ДРУГИХ МЕРОПРИЯТИЙ, СВЯЗАННЫХ С ПОДКЛЮЧЕНИЕМ К СИСТЕМЕ ТЕПЛОСНАБЖЕНИЯ &lt;1&gt;</t>
  </si>
  <si>
    <t xml:space="preserve">средневзвешенная стоимость 1 кВт.ч , руб./кВт.ч   </t>
  </si>
  <si>
    <t xml:space="preserve">средневзвешенная стоимость 1 кВт.ч,руб./кВт.ч        </t>
  </si>
  <si>
    <t xml:space="preserve">объем приобретения, тыс. кВт.ч                        </t>
  </si>
  <si>
    <t xml:space="preserve">объем приобретения, тыс. кВт.ч     </t>
  </si>
  <si>
    <t xml:space="preserve">Тариф на услуги по передаче (транспортировке) тепловой энергии, руб./ Гкал         
</t>
  </si>
  <si>
    <t xml:space="preserve">Тариф на подключение создаваемых (реконструируемых) объектов недвижимости к системе теплоснабжения, руб./Гкал/час
</t>
  </si>
  <si>
    <t xml:space="preserve">общехозяйственные (управленческие расходы), в том числе:                                        расходы на оплату труда и страховые взносы              </t>
  </si>
  <si>
    <t xml:space="preserve">общепроизводственные (цеховые) расходы, в том числе:                                           расходы на оплату труда и страховые взносы </t>
  </si>
  <si>
    <t xml:space="preserve">е) изменение стоимости основных фондов (тыс. рублей), в том числе:                                за счет ввода их в эксплуатацию                                                                                          за счет вывода их из эксплуатации      </t>
  </si>
  <si>
    <t>Раздел 4. е) ИНФОРМАЦИЯ ОБ ИНВЕСТИЦИОННЫХ ПРОГРАММАХ И ОТЧЕТАХ ОБ ИХ РЕАЛИЗАЦИИ &lt;1&gt; - &lt;2&gt;</t>
  </si>
  <si>
    <t xml:space="preserve">Источник  финансирования </t>
  </si>
  <si>
    <t xml:space="preserve">Наименование службы, ответственной за прием и обработку заявок на подключение к системе теплоснабжения </t>
  </si>
  <si>
    <t>7.1. Форма заявки на подключение к  системе теплоснабжения.</t>
  </si>
  <si>
    <t xml:space="preserve">в) сроки начала и окончания реализации инвестиционной программы   </t>
  </si>
  <si>
    <t xml:space="preserve">Атрибуты решения по принятому тарифу (наименование, дата, номер)                
</t>
  </si>
  <si>
    <t xml:space="preserve">Расход топлива на 1 Гкал, кг у.т./Гкал  </t>
  </si>
  <si>
    <t xml:space="preserve"> -планируемую величину необходимой    подключаемой нагрузки, подтвержденную рассчетом организации, имеющей право проводить подобные расчеты;</t>
  </si>
  <si>
    <t>7.2.  Перечень  и   формы,   представляемые одновременно с  заявкой  на  подключение  к системе теплоснабжения.</t>
  </si>
  <si>
    <t xml:space="preserve">7.3. Описание (со  ссылкой  на  нормативные правовые акты) порядка действий заявителя и регулируемой   организации   при    подаче, приеме, обработке заявки на  подключение  к системе теплоснабжения, принятии решения  и уведомлении о принятом решении       </t>
  </si>
  <si>
    <t>Письмо в свободной форме на имя директора с указанием Адреса объекта и подключаемой нагрузки</t>
  </si>
  <si>
    <t>Поступает письмо от заявителя на имя директора. Директор направляет письмо в производственно-технический отдел. Проводится анализ  ближайшего источника ЗАО "Байкалэнерго", его устоновленнная, располагаемая мощность, необходимые мероприятия  по реконструкции теплоисточника где находится объект капитального строительства. На основании анализа принимается решение о возможности подключения и прописываются разрешение на подключение.</t>
  </si>
  <si>
    <t xml:space="preserve">Предоставляется перечень документов согласно Постановлению Правительства РФ от 13 февраля 2006 г. №83: </t>
  </si>
  <si>
    <t xml:space="preserve"> -наименование лица, направившего запрос, его местонахождение и почтовый адрес;</t>
  </si>
  <si>
    <t xml:space="preserve"> -нотариально заверенные копии учредительных документов, а также документы, подтверждающие полномочия лица, подписавшего запрос;</t>
  </si>
  <si>
    <t xml:space="preserve"> -правоустанавливающие документы на земельный участок (для правообладателя земельного участка);</t>
  </si>
  <si>
    <t xml:space="preserve"> -информацию о границах земельного участка, на котором, планируется осуществить строительство объекта капитального строительства или на котором расположен реконструируемый объект капитального строительства;</t>
  </si>
  <si>
    <t xml:space="preserve"> -информацию о разрешенном использовании земельного участка;</t>
  </si>
  <si>
    <t xml:space="preserve"> -информацию о предельных параметрах разрешенного строительства (реконструкции) объектов капитального строительства, соответствующих данному земельному участку;</t>
  </si>
  <si>
    <t xml:space="preserve"> -необходимые виды ресурсов, получаемых от сетей инженерно-технического обеспечения;</t>
  </si>
  <si>
    <t xml:space="preserve"> -планируемый   срок   ввода    в    эксплуатацию   объекта    капитального    строительства   (при наличии соответствующей информации);</t>
  </si>
  <si>
    <t>1.1. Информация о тарифах на тепловую энергию и надбавках к тарифам на тепловую энергию &lt;1&gt; - &lt;2&gt;</t>
  </si>
  <si>
    <t xml:space="preserve">Надбавка к тарифу организаций на горячую воду, руб./куб. м.                    
</t>
  </si>
  <si>
    <t>1.2. Информация о тарифах на подключение к системе горячего водоснабжения &lt;1&gt; - &lt;2&gt;</t>
  </si>
  <si>
    <t>д)  показатели эффективности реализации инвестиционной программы &lt;1&gt;</t>
  </si>
  <si>
    <t>Перебои в снабжении потребителей (часов на потребителя)</t>
  </si>
  <si>
    <t>Раздел 1. ИНФОРМАЦИЯ О ТАРИФАХ НА ТОВАРЫ И УСЛУГИ И НАДБАВКАХ К ТАРИФАМ В СФЕРЕ ТЕПЛОСНАБЖЕНИЯ И ОКАЗАНИЯ УСЛУГ ПО ПЕРЕДАЧЕ ТЕПЛОВОЙ ЭНЕРГИИ</t>
  </si>
  <si>
    <t xml:space="preserve">Наименование  регулирующего органа, принявшего решение     </t>
  </si>
  <si>
    <t>размер расходования чистой прибыли на финансирование мероприятий, предусмотренных инвестиционной программой регулируемой организации по развитию системы теплоснабжения (тыс. рублей)</t>
  </si>
  <si>
    <t xml:space="preserve">Атрибуты решения по принятой надбавке к тарифу на тепловую энергию для потребителей наименование, дата, номер)               </t>
  </si>
  <si>
    <t xml:space="preserve">Атрибуты решения по принятой надбавке (наименование, дата, номер)                
</t>
  </si>
  <si>
    <t xml:space="preserve">Надбавка к тарифу на передачу тепловой энергии                                    
</t>
  </si>
  <si>
    <t xml:space="preserve">Наименование регулирующего органа, принявшего решение       </t>
  </si>
  <si>
    <t xml:space="preserve">Атрибуты решения по принятому тарифу на подключение создаваемых (реконструируемых) объектов недвижимости к системе теплоснабжения (наименование, дата, номер) 
</t>
  </si>
  <si>
    <t xml:space="preserve">Атрибуты решения по принятому тарифу на подключение организаций к системе теплоснабжения (наименование, дата, номер) 
</t>
  </si>
  <si>
    <t xml:space="preserve">Тариф на подключение организаций к системе теплоснабжения, руб./Гкал/час.             
</t>
  </si>
  <si>
    <t>2.1.Информация о расходах на топливо</t>
  </si>
  <si>
    <t xml:space="preserve">Расходы на природный газ по регулируемой цене, тыс. руб.  </t>
  </si>
  <si>
    <t>Средняя цена топлива (руб./тыс. куб.м) с учетом нерегулируемой цены</t>
  </si>
  <si>
    <t xml:space="preserve">Расходы на природный газ по нерегулируемой цене, тыс. руб. </t>
  </si>
  <si>
    <t xml:space="preserve">Цена топлива (руб./т)    </t>
  </si>
  <si>
    <t>Цена топлива (руб./тыс. куб.м)</t>
  </si>
  <si>
    <t xml:space="preserve">Цена топлива (руб./т)        </t>
  </si>
  <si>
    <t xml:space="preserve">Цена топлива (руб./т.)    </t>
  </si>
  <si>
    <t xml:space="preserve">Цена топлива (руб./т)   </t>
  </si>
  <si>
    <t>Цена топлива (руб./т)</t>
  </si>
  <si>
    <t xml:space="preserve">Расходы на  печное  бытовое  топливо,  тыс.руб. </t>
  </si>
  <si>
    <t xml:space="preserve">Электроэнергия,  в  том  числе  по  уровням напряжения </t>
  </si>
  <si>
    <t xml:space="preserve">Цена топлива (руб./т)      </t>
  </si>
  <si>
    <t>тыс. руб.</t>
  </si>
  <si>
    <t>-</t>
  </si>
  <si>
    <t>ЗАО "Байкалэнерго"</t>
  </si>
  <si>
    <t>Рябикова бульвар, д. 67,Иркутск,664043</t>
  </si>
  <si>
    <t xml:space="preserve">Наименование организации                   </t>
  </si>
  <si>
    <t xml:space="preserve">ИНН                                        </t>
  </si>
  <si>
    <t xml:space="preserve">КПП                                        </t>
  </si>
  <si>
    <t xml:space="preserve">Местонахождение (адрес)                    </t>
  </si>
  <si>
    <t xml:space="preserve">Период действия принятого тарифа           </t>
  </si>
  <si>
    <t xml:space="preserve">Источник опубликования                     </t>
  </si>
  <si>
    <t>--------------------------------</t>
  </si>
  <si>
    <t>&lt;1&gt; - раскрывается не позднее 30 дней со дня принятия соответствующего решения об установлении тарифа/надбавки на очередной период регулирования;</t>
  </si>
  <si>
    <t>&lt;2&gt; - одновременно с указанной информацией на сайте в сети Интернет публикуются сведения пунктов "а" - "д", "з" - "ц" раздела 2 и пунктов "б" - "д" раздела 4 настоящего приложения,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</t>
  </si>
  <si>
    <t>1.2. Информация о тарифе на услуги по передаче тепловой энергии и надбавке к тарифу на услуги по передаче тепловой энергии &lt;1&gt; - &lt;2&gt;</t>
  </si>
  <si>
    <t>1.3. Информация о тарифах на подключение к системе теплоснабжения &lt;1&gt; - &lt;2&gt;</t>
  </si>
  <si>
    <t xml:space="preserve">Отчетный период                            </t>
  </si>
  <si>
    <t xml:space="preserve">Наименование показателя          </t>
  </si>
  <si>
    <t xml:space="preserve">Показатель          </t>
  </si>
  <si>
    <t xml:space="preserve">б) выручка (тыс. рублей)                   </t>
  </si>
  <si>
    <t xml:space="preserve">расходы на топливо всего (см. табл. 2.1)   </t>
  </si>
  <si>
    <t xml:space="preserve">и) присоединенная нагрузка (Гкал/ч)        </t>
  </si>
  <si>
    <t xml:space="preserve">по приборам учета (тыс. Гкал)              </t>
  </si>
  <si>
    <t xml:space="preserve">по нормативам потребления (тыс. Гкал)      </t>
  </si>
  <si>
    <t xml:space="preserve">р) количество теплоэлектростанций (штук)   </t>
  </si>
  <si>
    <t xml:space="preserve">т) количество тепловых пунктов (штук)      </t>
  </si>
  <si>
    <t>&lt;1&gt; - все показатели отражаются в части регулируемой деятельности (производство, передача и сбыт тепловой энергии);</t>
  </si>
  <si>
    <t>&lt;2&gt;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год;</t>
  </si>
  <si>
    <t xml:space="preserve">Отборный пар давлением (кг/кв.см)  </t>
  </si>
  <si>
    <t xml:space="preserve"> с 1.01.2012 на срок не менее одного года</t>
  </si>
  <si>
    <t>Период действия</t>
  </si>
  <si>
    <t xml:space="preserve">Одноставочный тариф на тепловую энергию, руб./Гкал (без учета НДС)                     </t>
  </si>
  <si>
    <t xml:space="preserve">с 01.01.2012 по 30.06.201     </t>
  </si>
  <si>
    <t>с 01.07.2012 по 31.08.2012</t>
  </si>
  <si>
    <t>с 01.09.2012</t>
  </si>
  <si>
    <t xml:space="preserve">Одноставочный тариф на тепловую энергию, руб./Гкал (с учетом НДС)                     </t>
  </si>
  <si>
    <t>1.1.2. Надбавки</t>
  </si>
  <si>
    <t>Государственный комитет по тарифам и энергетике Республики Хакасия</t>
  </si>
  <si>
    <t>Приказ  от 27 декабря 2011 г. № 286-т</t>
  </si>
  <si>
    <t>Население (тарифы указываются с учетом НДС)</t>
  </si>
  <si>
    <t xml:space="preserve">2. Потребители , оплачивающие производство тепловой энергии (получающие тепловую энергию на коллекторах производителей)            </t>
  </si>
  <si>
    <t xml:space="preserve">1. Потребители , оплачивающие производство и передачу тепловой энергии </t>
  </si>
  <si>
    <t>1.1.1.Тарифы на тепловую энергию для потребителей ОП "Саяногорские тепловые сети" "ЗАО "Байкалэнерго" с 1 января 2012 года</t>
  </si>
  <si>
    <t>Индустриальная, д.19, Саяногорск</t>
  </si>
  <si>
    <t>по договору</t>
  </si>
  <si>
    <t xml:space="preserve">Расходы на электроэнергию, тыс. руб.       </t>
  </si>
  <si>
    <t xml:space="preserve">Средний тариф на энергию (руб./кВт.ч) </t>
  </si>
  <si>
    <t>Объем энергии (тыс. кВт.ч)</t>
  </si>
  <si>
    <t>ПРОмпрощадка тер, B5, 1</t>
  </si>
  <si>
    <t>Угольная котельная - 42 Гкал/час
Электрокотельная №1 - 30,9 Гкал/час
Электрокотельная №1 - 17,2 Гкал/час</t>
  </si>
  <si>
    <t xml:space="preserve">Электрокотельная №1 – 0,04
Электрокотельная №2 – 0,34
Угольная котельная – 0,048
</t>
  </si>
  <si>
    <t xml:space="preserve">ООО «Теплоресурс»:
- ТНС – ТК-13 – 10 Гкал/ч
- ТК-13 – 1,5 Гкал/ч
Предприниматель Басков В.В. («СаянТеплоКом») – 3 Гкал/ч
п. Майна (по установленной мощности котельной) – 15,3  Гкал
п. Черемушки:
- Электрокотельная № 1 – 6,9 Гкал
- Электрокотельная № 2 – 2,6 Гкал
</t>
  </si>
  <si>
    <t xml:space="preserve"> е) использование инвестиционных средств за ______ год</t>
  </si>
  <si>
    <t xml:space="preserve">В течение _______ года              </t>
  </si>
  <si>
    <t xml:space="preserve">Потребность в финансовых средствах на _____ год, тыс. руб. </t>
  </si>
  <si>
    <t xml:space="preserve"> Инвестиционная программа ОП "Саяногорские тепловые сети" ЗАО "Байкалэнерго" </t>
  </si>
  <si>
    <t>Утверждено на _____  год</t>
  </si>
  <si>
    <t>Раздел 3. ИНФОРМАЦИЯ ОБ ОСНОВНЫХ ПОТРЕБИТЕЛЬСКИХ ХАРАКТЕРИСТИКАХ РЕГУЛИРУЕМЫХ ТОВАРОВ И УСЛУГ РЕГУЛИРУЕМЫХ ОРГАНИЗАЦИЙ И ИХ СООТВЕТСТВИИ ГОСУДАРСТВЕННЫМ И ИНЫМ УТВЕРЖДЕННЫМ СТАНДАРТАМ КАЧЕСТВА НА 2012 ГОД &lt;1&gt;</t>
  </si>
  <si>
    <t>Приложение N 5 к приказу
Государственного комитета по тарифам и энергетите Республики Хакасия
от 27 декабря 2011 года N 286-т</t>
  </si>
  <si>
    <t>Угольная котельная - 11,4 Гкал/час
Электрокотельная №1 - 16,8 Гкал/час
Электрокотельная №1 - 12,2 Гкал/час</t>
  </si>
  <si>
    <t>Индустриальная, д.19, Саяногорск, 655603, Хакасия</t>
  </si>
  <si>
    <t>http://www.irkutskenergo.ru/qa/862.2.html</t>
  </si>
  <si>
    <t>baykalenergo@nitec.irkutskenergo.ru</t>
  </si>
  <si>
    <t>Производство, передача и сбыт тепловой энергии (ОП "Саяногорские тепловые сети" 
ЗАО "Байкалэнерго")</t>
  </si>
  <si>
    <t>Информация ЗАО "Байкалэнерго" (Обособленное подразделение "Саяногорские тепловые сети"), подлежащая раскрытию в средствах массовой информации на 2012 год</t>
  </si>
  <si>
    <t>Служба по контролю и надзору за использованием тепловой энергии - Дианова Галина Васильевна</t>
  </si>
  <si>
    <t>(39042) 2-84-68</t>
  </si>
  <si>
    <t xml:space="preserve">Надбавка к тарифу на холодную воду для потребителей, руб./куб. м.             
</t>
  </si>
  <si>
    <t>Атрибуты решения по принятой надбавке к тарифу на холодную воду для потребителей (наименование, дата, номер)</t>
  </si>
  <si>
    <t xml:space="preserve">Атрибуты решения по принятому тарифу на подключение организаций к системе холодного водоснабжения (наименование, дата, номер) 
</t>
  </si>
  <si>
    <t xml:space="preserve">Атрибуты решения по принятому тарифу на подключение создаваемых (реконструируемых) объектов недвижимости к системе холодного водоснабжения (наименование, дата, номер) 
</t>
  </si>
  <si>
    <t>1.1. Информация о тарифе на холодную воду и надбавках к тарифам на холодную воду &lt;1&gt; - &lt;2&gt;</t>
  </si>
  <si>
    <t>1.2. Информация о тарифах на подключение к системе холодного водоснабжения &lt;1&gt; - &lt;2&gt;</t>
  </si>
  <si>
    <t xml:space="preserve">Тариф на подключение создаваемых (реконструируемых) объектов недвижимости  к системе холодного водоснабжения, руб./куб. м/ час     
</t>
  </si>
  <si>
    <t>Раздел 2. ИНФОРМАЦИЯ ОБ ОСНОВНЫХ ПОКАЗАТЕЛЯХ ФИНАНСОВО-ХОЗЯЙСТВЕННОЙ ДЕЯТЕЛЬНОСТИ ОРГАНИЗАЦИИ В СФЕРЕ ХОЛОДНОГО ВОДОСНАБЖЕНИЯ</t>
  </si>
  <si>
    <t xml:space="preserve">а) вид деятельности организации </t>
  </si>
  <si>
    <t xml:space="preserve">Водоснабжение </t>
  </si>
  <si>
    <t>расходы на холодную воду, получаемую с применением собственных источников водозабора</t>
  </si>
  <si>
    <t>расходы на ремонт (капитальный и текущий) основных производственных средств</t>
  </si>
  <si>
    <t>размер расходования чистой прибыли на финансирование мероприятий, предусмотренных инвестиционной программой регулируемой организации по развитию системы водоснабжения (тыс. рублей)</t>
  </si>
  <si>
    <t>&lt;1&gt; - все показатели отражаются в части регулируемой деятельности (поставка горячей воды, оказание услуг в сфере водоснабжения);</t>
  </si>
  <si>
    <t xml:space="preserve">Тариф на подключение организаций к системе холодного водоснабжения, руб./куб. м/ час             
</t>
  </si>
  <si>
    <t>Водоотведение</t>
  </si>
  <si>
    <t xml:space="preserve">общепроизводственные (цеховые) расходы, 
в том числе: расходы на оплату труда и страховые взносы </t>
  </si>
  <si>
    <t xml:space="preserve">Объем выработки воды              </t>
  </si>
  <si>
    <t xml:space="preserve">Объем воды, используемой на собственные нужды                 </t>
  </si>
  <si>
    <t>Объём воды, полученной со стороны</t>
  </si>
  <si>
    <t>Объем пропущенной воды через очистные сооружения</t>
  </si>
  <si>
    <t>Объем поданной воды в сеть</t>
  </si>
  <si>
    <t>Объем потерь</t>
  </si>
  <si>
    <t xml:space="preserve">Уровень потерь к объему отпущенной воды в сеть                       </t>
  </si>
  <si>
    <t xml:space="preserve">населению                       </t>
  </si>
  <si>
    <t xml:space="preserve">бюджетным потребителям  </t>
  </si>
  <si>
    <t>прочим потребителям</t>
  </si>
  <si>
    <t>неучтённые расходы</t>
  </si>
  <si>
    <t xml:space="preserve">в) выручка (тыс. рублей)                   </t>
  </si>
  <si>
    <t xml:space="preserve">г) себестоимость производимых товаров (оказываемых услуг) (тыс. рублей): </t>
  </si>
  <si>
    <t>д) валовая прибыль от продажи товаров и услуг (тыс. рублей)</t>
  </si>
  <si>
    <t xml:space="preserve">е) чистая прибыль (тыс. рублей), в том числе: </t>
  </si>
  <si>
    <t xml:space="preserve">ж) изменение стоимости основных фондов (тыс. рублей), в том числе:                </t>
  </si>
  <si>
    <t xml:space="preserve">з) сведения об источнике публикации годовой бухгалтерской отчетности, включая бухгалтерский баланс и приложения к нему&lt;4&gt; </t>
  </si>
  <si>
    <t xml:space="preserve">Объем реализации товаров и  услуг, </t>
  </si>
  <si>
    <t xml:space="preserve">в том числе по потребителям:      </t>
  </si>
  <si>
    <t>б) натуральные показатели, тыс. куб. м.</t>
  </si>
  <si>
    <t>Раздел 2. ИНФОРМАЦИЯ ОБ ОСНОВНЫХ ПОКАЗАТЕЛЯХ ФИНАНСОВО-ХОЗЯЙСТВЕННОЙ ДЕЯТЕЛЬНОСТИ ОРГАНИЗАЦИИ В СФЕРЕ ВОДООТВЕДЕНИЯ</t>
  </si>
  <si>
    <t>Раздел 1.ИНФОРМАЦИЯ О ТАРИФАХ НА ТОВАРЫ И УСЛУГИ И НАДБАВКАХ К ТАРИФАМ В СФЕРЕ ХОЛОДНОГО ВОДОСНАБЖЕНИЯ И ВОДООТВЕДЕНИЯ</t>
  </si>
  <si>
    <t>ООО "Саяногорские коммунальные системы"</t>
  </si>
  <si>
    <t>Приказ  от 20.12.2013 г. № 301-К</t>
  </si>
  <si>
    <t>с 01.01.2014-30.06.2014</t>
  </si>
  <si>
    <t>с 01.07.2014-31.12.2014</t>
  </si>
  <si>
    <t>Тариф на питьевую воду, руб./куб.м без учёта НДС</t>
  </si>
  <si>
    <t>Тариф на водоотведение , руб./куб.м без учёта НДС</t>
  </si>
  <si>
    <t>Тариф на водоотведение для ОАО "РУСАЛ Саяногорск", руб./куб.м без учёта НДС</t>
  </si>
  <si>
    <t>Приказ  от 20.12.2013 г. № 300-К</t>
  </si>
  <si>
    <t>с 20.12.2014-31.12.2014</t>
  </si>
  <si>
    <t>с 20.12.2013 г. по 31.12.2013 г.</t>
  </si>
  <si>
    <t>с 01.01.2014г. по 30.06.2014г.</t>
  </si>
  <si>
    <t>с 01.07.2014г. по 31.12.2014г.</t>
  </si>
  <si>
    <t>расходы на сырье и материалы</t>
  </si>
  <si>
    <t>Индустриальная д. 19, г. Саяногорск, РХ</t>
  </si>
  <si>
    <t>Раздел 2. ИНФОРМАЦИЯ ОБ ОСНОВНЫХ ПОКАЗАТЕЛЯХ ФИНАНСОВО-ХОЗЯЙСТВЕННОЙ ДЕЯТЕЛЬНОСТИ ОРГАНИЗАЦИИ В СФЕРЕ ВОДООТВЕДЕНИЯ И ОЧИСТКИ СТОЧНЫХ ВОД</t>
  </si>
  <si>
    <t xml:space="preserve"> очистка сточных вод</t>
  </si>
  <si>
    <t>Приказ от 20.12.2013г. № 300-К</t>
  </si>
  <si>
    <t>с 20.12.2013-31.12.2013</t>
  </si>
  <si>
    <t>Приказ  от 17.12.2014 г. № 92-К</t>
  </si>
  <si>
    <t>с 01.01.2015-30.06.2015</t>
  </si>
  <si>
    <t>с 01.07.2015-31.12.2015</t>
  </si>
  <si>
    <t>1.1. Информация о тарифе на холодную воду, водоотведение и надбавках к тарифам на холодную воду, водоотведение &lt;1&gt; - &lt;2&gt;</t>
  </si>
  <si>
    <t>с 01.01.2015г. по 30.06.2015г.</t>
  </si>
  <si>
    <t>с 01.07.2015г. по 31.12.2015г.</t>
  </si>
  <si>
    <t>Смета затрат на водоснабжение на 2014 год</t>
  </si>
  <si>
    <t xml:space="preserve">              предприятие:</t>
  </si>
  <si>
    <t>ООО "СКС"</t>
  </si>
  <si>
    <t>№</t>
  </si>
  <si>
    <t>План ОКК на 2013г.</t>
  </si>
  <si>
    <t>План ОКК на 2014г.</t>
  </si>
  <si>
    <t>п/п</t>
  </si>
  <si>
    <t>Статьи затрат</t>
  </si>
  <si>
    <t>На 1 м³</t>
  </si>
  <si>
    <t>(т.руб.)</t>
  </si>
  <si>
    <t>(руб.)</t>
  </si>
  <si>
    <t>I. Натуральные показатели (тыс.м³)</t>
  </si>
  <si>
    <t>Установленная мощность насосных станций 1-ого подъема, тыс.м³/сутки</t>
  </si>
  <si>
    <t>Установленная производственная мощность очистных сооружений, тыс.м³/сутки</t>
  </si>
  <si>
    <t>Установленная производственная мощность водопровода, тыс.м³/сутки</t>
  </si>
  <si>
    <t>Протяженность сетей, км</t>
  </si>
  <si>
    <t>0100</t>
  </si>
  <si>
    <t>Поднято воды - всего</t>
  </si>
  <si>
    <t>0110</t>
  </si>
  <si>
    <t>Расход воды на коммунально-бытовые нужды</t>
  </si>
  <si>
    <t>0120</t>
  </si>
  <si>
    <t>Получено воды со стороны</t>
  </si>
  <si>
    <t>0130</t>
  </si>
  <si>
    <t>Подано воды в сеть</t>
  </si>
  <si>
    <t>0140</t>
  </si>
  <si>
    <t xml:space="preserve">Потери воды </t>
  </si>
  <si>
    <t>0141</t>
  </si>
  <si>
    <t xml:space="preserve">потери воды в % к V поданной воды в сеть </t>
  </si>
  <si>
    <t>0150</t>
  </si>
  <si>
    <t>Отпущено воды - всего</t>
  </si>
  <si>
    <t>0160</t>
  </si>
  <si>
    <t>Расход воды на собственные нужды предприятия</t>
  </si>
  <si>
    <t>0170</t>
  </si>
  <si>
    <t>Отпущено воды другим водопроводам</t>
  </si>
  <si>
    <t>0180</t>
  </si>
  <si>
    <t>Объем реализации по категориям потребителей:</t>
  </si>
  <si>
    <t>0181</t>
  </si>
  <si>
    <t>населению</t>
  </si>
  <si>
    <t>0182</t>
  </si>
  <si>
    <t>бюджетным учреждениям</t>
  </si>
  <si>
    <t>0183</t>
  </si>
  <si>
    <t>Прочим потребителям</t>
  </si>
  <si>
    <t>0184</t>
  </si>
  <si>
    <t>0185</t>
  </si>
  <si>
    <t>0186</t>
  </si>
  <si>
    <t>на отопление</t>
  </si>
  <si>
    <t>0187</t>
  </si>
  <si>
    <t>Реализовано на сторону</t>
  </si>
  <si>
    <t>II. Планируемые расходы (1.1.-1.7.), тыс.руб</t>
  </si>
  <si>
    <t>0200</t>
  </si>
  <si>
    <t>1.1.Производственные расходы - всего</t>
  </si>
  <si>
    <t>в том числе:</t>
  </si>
  <si>
    <t>0201</t>
  </si>
  <si>
    <t>приобретение сырья и материалов</t>
  </si>
  <si>
    <t>0202</t>
  </si>
  <si>
    <t>электроэнергия</t>
  </si>
  <si>
    <t>0203</t>
  </si>
  <si>
    <t>покупка воды</t>
  </si>
  <si>
    <t>0204</t>
  </si>
  <si>
    <t>расходы на оплату работ и услуг сторонних организаций связанных с эксплуатацией систем ВС, ВО</t>
  </si>
  <si>
    <t>0205</t>
  </si>
  <si>
    <t>расходы на оплату труда</t>
  </si>
  <si>
    <t>0206</t>
  </si>
  <si>
    <t>отчисления на социальные нужды</t>
  </si>
  <si>
    <t>0207</t>
  </si>
  <si>
    <t>расходы  на уплату процентов по займам и кредитам, не учитываемые при определении налоговой базы налога на прибыль</t>
  </si>
  <si>
    <t>0208</t>
  </si>
  <si>
    <t>прочие прямые расходы</t>
  </si>
  <si>
    <t>0209</t>
  </si>
  <si>
    <t>прочие производственные расходы (цеховые)</t>
  </si>
  <si>
    <t>0210</t>
  </si>
  <si>
    <t>1.2.ремонтные расходы - всего</t>
  </si>
  <si>
    <t>0211</t>
  </si>
  <si>
    <t>текущий ремонт</t>
  </si>
  <si>
    <t>0212</t>
  </si>
  <si>
    <t xml:space="preserve">капитальный ремонт </t>
  </si>
  <si>
    <t>0213</t>
  </si>
  <si>
    <t>расходы на оплату труда ремонтного персонала</t>
  </si>
  <si>
    <t>0214</t>
  </si>
  <si>
    <t>0220</t>
  </si>
  <si>
    <t>1.3. административные расходы - всего</t>
  </si>
  <si>
    <t>0221</t>
  </si>
  <si>
    <t>расходы на оплату труда АУП</t>
  </si>
  <si>
    <t>0222</t>
  </si>
  <si>
    <t>0223</t>
  </si>
  <si>
    <r>
      <t xml:space="preserve">арендная плата, лизинговые платежи, </t>
    </r>
    <r>
      <rPr>
        <i/>
        <u/>
        <sz val="10"/>
        <rFont val="Arial Narrow"/>
        <family val="2"/>
        <charset val="204"/>
      </rPr>
      <t>не связанные</t>
    </r>
    <r>
      <rPr>
        <sz val="10"/>
        <rFont val="Arial Narrow"/>
        <family val="2"/>
        <charset val="204"/>
      </rPr>
      <t xml:space="preserve"> с арендой централизованных систем ВС,ВО</t>
    </r>
  </si>
  <si>
    <t>0224</t>
  </si>
  <si>
    <t>расходы на служебные командировки</t>
  </si>
  <si>
    <t>0225</t>
  </si>
  <si>
    <t>расходы на обучение персонала</t>
  </si>
  <si>
    <t>0226</t>
  </si>
  <si>
    <t>расходы на страхование производственных объектов, учитываемые при определении налоговой базы налога на прибыль</t>
  </si>
  <si>
    <t>0227</t>
  </si>
  <si>
    <t xml:space="preserve">прочие административные расходы (в т.ч. расходы на использование (амортизацию) непроизводственных активов) </t>
  </si>
  <si>
    <t>0230</t>
  </si>
  <si>
    <t>1.4. сбытовые расходы (расходы по сомнительным долгам, не более 2% от НВВ за предыдущий период регулирования, относимой на население)</t>
  </si>
  <si>
    <t>0240</t>
  </si>
  <si>
    <t>1.5.  расходы на амортизацию основных средств</t>
  </si>
  <si>
    <t>0250</t>
  </si>
  <si>
    <r>
      <t xml:space="preserve">1.6. арендная плата, лизинговые платежи, </t>
    </r>
    <r>
      <rPr>
        <b/>
        <i/>
        <u/>
        <sz val="10"/>
        <rFont val="Arial Narrow"/>
        <family val="2"/>
        <charset val="204"/>
      </rPr>
      <t>связанные</t>
    </r>
    <r>
      <rPr>
        <b/>
        <sz val="10"/>
        <rFont val="Arial Narrow"/>
        <family val="2"/>
        <charset val="204"/>
      </rPr>
      <t xml:space="preserve"> с арендой централизованных систем ВС,ВО (амортизация+налоги)</t>
    </r>
  </si>
  <si>
    <t>0260</t>
  </si>
  <si>
    <t>1.7.  расходы на уплату налогов и сборов (налог на прибыль, воду, негативное воздействие на окр.среду, на имущество, транспортный налог, земнльный налог)</t>
  </si>
  <si>
    <t>0270</t>
  </si>
  <si>
    <t>1.8.  нормативная прибыль (не более 7% от НВВ 1.1.-1.7.) - всего</t>
  </si>
  <si>
    <t>0271</t>
  </si>
  <si>
    <t>средства на возврат займов и кредитов</t>
  </si>
  <si>
    <t>0272</t>
  </si>
  <si>
    <t>расходы на социальные нужды</t>
  </si>
  <si>
    <t>0273</t>
  </si>
  <si>
    <t>средства на капитальные вложения (определяются на основе инвест.программ)</t>
  </si>
  <si>
    <t>0300</t>
  </si>
  <si>
    <t xml:space="preserve">ВСЕГО финансовые потребности по реализации производственной программы </t>
  </si>
  <si>
    <t>Экономически обоснованный тариф, руб. за 1 м3</t>
  </si>
  <si>
    <t>тариф для населения</t>
  </si>
  <si>
    <t>ФОТ</t>
  </si>
  <si>
    <t>среднесписочная численность, чел.</t>
  </si>
  <si>
    <t>средемесячная з/п осн. рабочих на 1 чел., руб.</t>
  </si>
  <si>
    <t>План ОКК на 2015г.</t>
  </si>
  <si>
    <t>Информация ЗАО "Байкалэнерго" (Обособленное подразделение "Саяногорские тепловые сети"), подлежащая раскрытию в средствах массовой информации на 2015 год</t>
  </si>
</sst>
</file>

<file path=xl/styles.xml><?xml version="1.0" encoding="utf-8"?>
<styleSheet xmlns="http://schemas.openxmlformats.org/spreadsheetml/2006/main">
  <numFmts count="71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р_._-;\-* #,##0.00\ _р_._-;_-* &quot;-&quot;??\ _р_._-;_-@_-"/>
    <numFmt numFmtId="165" formatCode="#,##0.0"/>
    <numFmt numFmtId="166" formatCode="_(* #,##0_);_(* \(#,##0\);_(* &quot;-&quot;??_);_(@_)"/>
    <numFmt numFmtId="167" formatCode="#,###"/>
    <numFmt numFmtId="168" formatCode="General_)"/>
    <numFmt numFmtId="169" formatCode="_-* #,##0\ &quot;руб&quot;_-;\-* #,##0\ &quot;руб&quot;_-;_-* &quot;-&quot;\ &quot;руб&quot;_-;_-@_-"/>
    <numFmt numFmtId="170" formatCode="_-* #,##0.000_р_._-;\-* #,##0.000_р_._-;_-* &quot;-&quot;???_р_._-;_-@_-"/>
    <numFmt numFmtId="171" formatCode="_-* #,##0.00_р_._-;\-* #,##0.00_р_._-;_-* &quot;-&quot;???_р_._-;_-@_-"/>
    <numFmt numFmtId="172" formatCode="0.000"/>
    <numFmt numFmtId="173" formatCode="0.0"/>
    <numFmt numFmtId="174" formatCode="0.0%"/>
    <numFmt numFmtId="175" formatCode="0.000%"/>
    <numFmt numFmtId="176" formatCode="#.##0\.00"/>
    <numFmt numFmtId="177" formatCode="#\.00"/>
    <numFmt numFmtId="178" formatCode="#\."/>
    <numFmt numFmtId="179" formatCode="&quot;?.&quot;#,##0_);[Red]\(&quot;?.&quot;#,##0\)"/>
    <numFmt numFmtId="180" formatCode="&quot;?.&quot;#,##0.00_);[Red]\(&quot;?.&quot;#,##0.00\)"/>
    <numFmt numFmtId="181" formatCode="#,##0_);[Red]\(#,##0\);&quot;-&quot;_);[Blue]&quot;Error-&quot;@"/>
    <numFmt numFmtId="182" formatCode="0.000000000"/>
    <numFmt numFmtId="183" formatCode="0.0000000000"/>
    <numFmt numFmtId="184" formatCode="0.0000000"/>
    <numFmt numFmtId="185" formatCode="0.00000000000"/>
    <numFmt numFmtId="186" formatCode="_(* #,##0_);_(* \(#,##0\);_(* &quot;-&quot;_);_(@_)"/>
    <numFmt numFmtId="187" formatCode="000"/>
    <numFmt numFmtId="188" formatCode="_(&quot;$&quot;* #,##0_);_(&quot;$&quot;* \(#,##0\);_(&quot;$&quot;* &quot;-&quot;_);_(@_)"/>
    <numFmt numFmtId="189" formatCode="&quot;$&quot;#,##0_);[Red]\(&quot;$&quot;#,##0\)"/>
    <numFmt numFmtId="190" formatCode="&quot;$&quot;#,##0\ ;\(&quot;$&quot;#,##0\)"/>
    <numFmt numFmtId="191" formatCode="\X\X\X\X\X\X\-\X\X\X"/>
    <numFmt numFmtId="192" formatCode="#,###,"/>
    <numFmt numFmtId="193" formatCode="_-* #,##0.00[$€-1]_-;\-* #,##0.00[$€-1]_-;_-* &quot;-&quot;??[$€-1]_-"/>
    <numFmt numFmtId="194" formatCode="_([$$-409]* #,##0.00_);_([$$-409]* \(#,##0.00\);_([$$-409]* &quot;-&quot;??_);_(@_)"/>
    <numFmt numFmtId="195" formatCode="#,##0;\-#,##0"/>
    <numFmt numFmtId="196" formatCode="#,##0;\(#,##0\)"/>
    <numFmt numFmtId="197" formatCode="0.00\ %"/>
    <numFmt numFmtId="198" formatCode="#,##0.00_ ;[Red]\(#,##0.00\)\ "/>
    <numFmt numFmtId="199" formatCode="#,##0_ ;[Red]\-#,##0\ "/>
    <numFmt numFmtId="200" formatCode="_-* #,##0\ &quot;р.&quot;_-;\-* #,##0\ &quot;р.&quot;_-;_-* &quot;-&quot;\ &quot;р.&quot;_-;_-@_-"/>
    <numFmt numFmtId="201" formatCode="_-* #,##0_-;_-* #,##0\-;_-* &quot;-&quot;_-;_-@_-"/>
    <numFmt numFmtId="202" formatCode="_-* #,##0.00_-;_-* #,##0.00\-;_-* &quot;-&quot;??_-;_-@_-"/>
    <numFmt numFmtId="203" formatCode="_(&quot;MT&quot;* #,##0.00_);\(&quot;MT&quot;* #,##0.00\)"/>
    <numFmt numFmtId="204" formatCode="_(* #,##0.00_);_(* \(#,##0.00\);_(* &quot;-&quot;??_);_(@_)"/>
    <numFmt numFmtId="205" formatCode="0.0,,_);\(0.0,,\);\-_0_)"/>
    <numFmt numFmtId="206" formatCode="_-* #,##0\ &quot;Pts&quot;_-;\-* #,##0\ &quot;Pts&quot;_-;_-* &quot;-&quot;\ &quot;Pts&quot;_-;_-@_-"/>
    <numFmt numFmtId="207" formatCode="_-* #,##0.00\ &quot;Pts&quot;_-;\-* #,##0.00\ &quot;Pts&quot;_-;_-* &quot;-&quot;??\ &quot;Pts&quot;_-;_-@_-"/>
    <numFmt numFmtId="208" formatCode="_(&quot;$&quot;* #,##0.00_);_(&quot;$&quot;* \(#,##0.00\);_(&quot;$&quot;* &quot;-&quot;??_);_(@_)"/>
    <numFmt numFmtId="209" formatCode="#,###_);\(#,###\)"/>
    <numFmt numFmtId="210" formatCode="&quot;$&quot;#,##0;[Red]\-&quot;$&quot;#,##0"/>
    <numFmt numFmtId="211" formatCode="_(* #,##0_);\(* #,##0\)"/>
    <numFmt numFmtId="212" formatCode="#,##0_);[Red]\(#,##0\)"/>
    <numFmt numFmtId="213" formatCode="#,##0.00_);[Red]\(#,##0.00\)"/>
    <numFmt numFmtId="214" formatCode="#,##0_U\S\D_/\m\t."/>
    <numFmt numFmtId="215" formatCode="0.0000000000000"/>
    <numFmt numFmtId="216" formatCode="###\ ###\ ##0;\(###\ ###\ ##0\)"/>
    <numFmt numFmtId="217" formatCode="0.000000"/>
    <numFmt numFmtId="218" formatCode="&quot;£&quot;#,##0"/>
    <numFmt numFmtId="219" formatCode="_-&quot;F&quot;\ * #,##0_-;_-&quot;F&quot;\ * #,##0\-;_-&quot;F&quot;\ * &quot;-&quot;_-;_-@_-"/>
    <numFmt numFmtId="220" formatCode="_-&quot;F&quot;\ * #,##0.00_-;_-&quot;F&quot;\ * #,##0.00\-;_-&quot;F&quot;\ * &quot;-&quot;??_-;_-@_-"/>
    <numFmt numFmtId="221" formatCode="#,##0\ ;[Red]\-\ #,##0\ ;_-* &quot;-&quot;??\ _р_._-;_-@_-"/>
    <numFmt numFmtId="222" formatCode="#,##0\в"/>
    <numFmt numFmtId="223" formatCode="#,##0.000"/>
    <numFmt numFmtId="224" formatCode="0_)"/>
    <numFmt numFmtId="225" formatCode="#,##0\т"/>
    <numFmt numFmtId="226" formatCode="0.00;[Red]0.00"/>
    <numFmt numFmtId="227" formatCode="00"/>
    <numFmt numFmtId="228" formatCode="_-* #,##0.00000_р_._-;\-* #,##0.00000_р_._-;_-* &quot;-&quot;??_р_._-;_-@_-"/>
    <numFmt numFmtId="229" formatCode="_-* #,##0.00000_р_._-;\-* #,##0.00000_р_._-;_-* &quot;-&quot;?????_р_._-;_-@_-"/>
    <numFmt numFmtId="230" formatCode="0;[Red]\-0"/>
  </numFmts>
  <fonts count="16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Helv"/>
    </font>
    <font>
      <b/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 Cyr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9"/>
      <name val="Arial Cyr"/>
      <charset val="204"/>
    </font>
    <font>
      <sz val="11"/>
      <color indexed="10"/>
      <name val="Arial Cyr"/>
      <family val="2"/>
      <charset val="204"/>
    </font>
    <font>
      <sz val="8"/>
      <name val="Arial Cyr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sz val="9"/>
      <name val="Tahoma"/>
      <family val="2"/>
      <charset val="204"/>
    </font>
    <font>
      <sz val="10"/>
      <color rgb="FFFF0000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i/>
      <sz val="12"/>
      <name val="Arial Narrow"/>
      <family val="2"/>
      <charset val="204"/>
    </font>
    <font>
      <i/>
      <sz val="10"/>
      <name val="Arial Narrow"/>
      <family val="2"/>
      <charset val="204"/>
    </font>
    <font>
      <i/>
      <u/>
      <sz val="10"/>
      <name val="Arial Narrow"/>
      <family val="2"/>
      <charset val="204"/>
    </font>
    <font>
      <b/>
      <i/>
      <u/>
      <sz val="10"/>
      <name val="Arial Narrow"/>
      <family val="2"/>
      <charset val="204"/>
    </font>
    <font>
      <b/>
      <i/>
      <sz val="12"/>
      <name val="Arial Narrow"/>
      <family val="2"/>
      <charset val="204"/>
    </font>
    <font>
      <sz val="10"/>
      <color indexed="8"/>
      <name val="Arial"/>
      <family val="2"/>
      <charset val="204"/>
    </font>
    <font>
      <sz val="1"/>
      <color indexed="8"/>
      <name val="Courier"/>
      <family val="3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8.25"/>
      <name val="Helv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color indexed="9"/>
      <name val="Arial Cyr"/>
      <family val="2"/>
      <charset val="204"/>
    </font>
    <font>
      <b/>
      <sz val="9"/>
      <name val="Frutiger 45 Light"/>
      <family val="2"/>
    </font>
    <font>
      <sz val="11"/>
      <color indexed="16"/>
      <name val="Calibri"/>
      <family val="2"/>
    </font>
    <font>
      <u/>
      <sz val="9"/>
      <color indexed="36"/>
      <name val="Arial"/>
      <family val="2"/>
      <charset val="204"/>
    </font>
    <font>
      <sz val="18"/>
      <name val="Geneva"/>
    </font>
    <font>
      <sz val="9"/>
      <color indexed="56"/>
      <name val="Frutiger 45 Light"/>
      <family val="2"/>
    </font>
    <font>
      <sz val="9"/>
      <name val="Arial Cyr"/>
      <family val="2"/>
      <charset val="204"/>
    </font>
    <font>
      <sz val="10"/>
      <color indexed="8"/>
      <name val="MS Sans Serif"/>
      <family val="2"/>
      <charset val="204"/>
    </font>
    <font>
      <sz val="9"/>
      <name val="Times New Roman"/>
      <family val="1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12"/>
      <name val="Arial"/>
      <family val="2"/>
      <charset val="204"/>
    </font>
    <font>
      <b/>
      <sz val="10"/>
      <color indexed="8"/>
      <name val="Helv"/>
    </font>
    <font>
      <b/>
      <u/>
      <sz val="10"/>
      <color indexed="16"/>
      <name val="Arial"/>
      <family val="2"/>
      <charset val="204"/>
    </font>
    <font>
      <sz val="14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i/>
      <sz val="10"/>
      <name val="Times New Roman Cyr"/>
      <family val="1"/>
      <charset val="204"/>
    </font>
    <font>
      <i/>
      <sz val="10"/>
      <color indexed="23"/>
      <name val="Arial"/>
      <family val="2"/>
    </font>
    <font>
      <sz val="10"/>
      <name val="Arial Narrow"/>
      <family val="2"/>
    </font>
    <font>
      <i/>
      <sz val="1"/>
      <color indexed="8"/>
      <name val="Courier"/>
      <family val="3"/>
    </font>
    <font>
      <u/>
      <sz val="10"/>
      <color indexed="36"/>
      <name val="Times New Roman CYR"/>
      <charset val="204"/>
    </font>
    <font>
      <b/>
      <i/>
      <sz val="11"/>
      <color indexed="9"/>
      <name val="Arial"/>
      <family val="2"/>
    </font>
    <font>
      <b/>
      <sz val="10"/>
      <color indexed="18"/>
      <name val="Arial"/>
      <family val="2"/>
    </font>
    <font>
      <sz val="8"/>
      <name val="Times New Roman"/>
      <family val="1"/>
    </font>
    <font>
      <sz val="10"/>
      <color indexed="8"/>
      <name val="Arial Cyr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i/>
      <u/>
      <sz val="10"/>
      <name val="Arial Cyr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62"/>
      <name val="Calibri"/>
      <family val="2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indexed="12"/>
      <name val="Arial"/>
      <family val="2"/>
    </font>
    <font>
      <u/>
      <sz val="10"/>
      <color indexed="12"/>
      <name val="Times New Roman CYR"/>
      <charset val="204"/>
    </font>
    <font>
      <sz val="12"/>
      <name val="Optima"/>
    </font>
    <font>
      <sz val="11"/>
      <color indexed="48"/>
      <name val="Calibri"/>
      <family val="2"/>
    </font>
    <font>
      <b/>
      <sz val="10"/>
      <color indexed="12"/>
      <name val="Arial"/>
      <family val="2"/>
    </font>
    <font>
      <sz val="10"/>
      <color indexed="62"/>
      <name val="Arial Cyr"/>
      <family val="2"/>
      <charset val="204"/>
    </font>
    <font>
      <sz val="10"/>
      <color indexed="8"/>
      <name val="Helv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9"/>
      <name val="Arial"/>
      <family val="2"/>
      <charset val="186"/>
    </font>
    <font>
      <sz val="10"/>
      <name val="HelveticaLT"/>
      <family val="2"/>
    </font>
    <font>
      <sz val="12"/>
      <name val="Times New Roman Cyr"/>
      <family val="1"/>
      <charset val="204"/>
    </font>
    <font>
      <b/>
      <sz val="9"/>
      <name val="Helv"/>
      <charset val="204"/>
    </font>
    <font>
      <b/>
      <sz val="14"/>
      <name val="Helv"/>
      <charset val="204"/>
    </font>
    <font>
      <sz val="11"/>
      <color indexed="53"/>
      <name val="Calibri"/>
      <family val="2"/>
    </font>
    <font>
      <sz val="10"/>
      <color indexed="17"/>
      <name val="Arial"/>
      <family val="2"/>
      <charset val="204"/>
    </font>
    <font>
      <sz val="10"/>
      <name val="Frutiger 45 Light"/>
      <family val="2"/>
    </font>
    <font>
      <sz val="11"/>
      <color indexed="60"/>
      <name val="Calibri"/>
      <family val="2"/>
    </font>
    <font>
      <sz val="9"/>
      <name val="Frutiger 45 Light"/>
      <family val="2"/>
    </font>
    <font>
      <i/>
      <sz val="10"/>
      <name val="Frutiger 45 Light"/>
      <family val="2"/>
    </font>
    <font>
      <sz val="8"/>
      <color indexed="8"/>
      <name val="Arial Cyr"/>
      <family val="2"/>
      <charset val="204"/>
    </font>
    <font>
      <sz val="8"/>
      <name val="Times New Roman"/>
      <family val="1"/>
      <charset val="204"/>
    </font>
    <font>
      <sz val="8"/>
      <name val="Helv"/>
      <charset val="204"/>
    </font>
    <font>
      <b/>
      <i/>
      <sz val="10"/>
      <name val="Arial"/>
      <family val="2"/>
      <charset val="204"/>
    </font>
    <font>
      <b/>
      <i/>
      <sz val="16"/>
      <name val="Arial"/>
      <family val="2"/>
    </font>
    <font>
      <b/>
      <sz val="11"/>
      <color indexed="63"/>
      <name val="Calibri"/>
      <family val="2"/>
    </font>
    <font>
      <sz val="8"/>
      <name val="Arial"/>
      <family val="2"/>
      <charset val="204"/>
    </font>
    <font>
      <b/>
      <sz val="20"/>
      <name val="Times New Roman"/>
      <family val="1"/>
      <charset val="204"/>
    </font>
    <font>
      <sz val="22"/>
      <name val="UBSHeadline"/>
      <family val="1"/>
    </font>
    <font>
      <b/>
      <sz val="10"/>
      <name val="HelveticaLT"/>
      <family val="2"/>
    </font>
    <font>
      <sz val="9"/>
      <color indexed="14"/>
      <name val="Frutiger 45 Light"/>
      <family val="2"/>
    </font>
    <font>
      <b/>
      <sz val="8"/>
      <name val="Palatino"/>
      <family val="1"/>
      <charset val="204"/>
    </font>
    <font>
      <b/>
      <sz val="12"/>
      <color indexed="8"/>
      <name val="Helv"/>
    </font>
    <font>
      <b/>
      <sz val="14"/>
      <color indexed="8"/>
      <name val="Helv"/>
    </font>
    <font>
      <b/>
      <u val="singleAccounting"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i/>
      <sz val="14"/>
      <color indexed="18"/>
      <name val="Arial"/>
      <family val="2"/>
    </font>
    <font>
      <b/>
      <sz val="18"/>
      <color indexed="62"/>
      <name val="Cambria"/>
      <family val="2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0"/>
      <color indexed="8"/>
      <name val="Verdana"/>
      <family val="2"/>
      <charset val="204"/>
    </font>
    <font>
      <b/>
      <sz val="11"/>
      <name val="Times New Roman"/>
      <family val="1"/>
    </font>
    <font>
      <sz val="12"/>
      <name val="Arial"/>
      <family val="2"/>
    </font>
    <font>
      <b/>
      <sz val="14"/>
      <name val="Times New Roman"/>
      <family val="1"/>
      <charset val="204"/>
    </font>
    <font>
      <sz val="11"/>
      <color indexed="10"/>
      <name val="Calibri"/>
      <family val="2"/>
    </font>
    <font>
      <sz val="10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8.5"/>
      <color indexed="12"/>
      <name val="Arial"/>
      <family val="2"/>
      <charset val="204"/>
    </font>
    <font>
      <u/>
      <sz val="9.35"/>
      <color theme="10"/>
      <name val="Calibri"/>
      <family val="2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9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name val="Arial Cyr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Courier"/>
      <family val="1"/>
      <charset val="204"/>
    </font>
    <font>
      <sz val="8"/>
      <name val="Arial"/>
      <family val="2"/>
      <charset val="1"/>
    </font>
    <font>
      <sz val="12"/>
      <name val="Tahoma"/>
      <family val="2"/>
      <charset val="204"/>
    </font>
    <font>
      <sz val="10"/>
      <name val="Courier"/>
      <family val="1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color indexed="81"/>
      <name val="Tahoma"/>
      <family val="2"/>
      <charset val="204"/>
    </font>
  </fonts>
  <fills count="8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lightGray">
        <fgColor indexed="22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34"/>
      </patternFill>
    </fill>
    <fill>
      <patternFill patternType="solid">
        <fgColor indexed="16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2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</borders>
  <cellStyleXfs count="182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169" fontId="2" fillId="0" borderId="0">
      <alignment horizontal="center"/>
    </xf>
    <xf numFmtId="37" fontId="6" fillId="2" borderId="1">
      <alignment horizontal="center" vertical="center"/>
    </xf>
    <xf numFmtId="42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9" fillId="3" borderId="0">
      <alignment vertical="center"/>
    </xf>
    <xf numFmtId="0" fontId="10" fillId="4" borderId="1">
      <alignment horizontal="centerContinuous" vertical="center" wrapText="1"/>
      <protection locked="0"/>
    </xf>
    <xf numFmtId="168" fontId="3" fillId="0" borderId="2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8" fontId="12" fillId="5" borderId="2"/>
    <xf numFmtId="4" fontId="19" fillId="6" borderId="1" applyBorder="0">
      <alignment horizontal="right"/>
    </xf>
    <xf numFmtId="0" fontId="2" fillId="0" borderId="0"/>
    <xf numFmtId="0" fontId="4" fillId="0" borderId="0"/>
    <xf numFmtId="3" fontId="14" fillId="0" borderId="3" applyFont="0" applyBorder="0">
      <alignment horizontal="right"/>
      <protection locked="0"/>
    </xf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5" fillId="8" borderId="5">
      <alignment vertical="center"/>
    </xf>
    <xf numFmtId="9" fontId="2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9" fillId="0" borderId="0">
      <alignment vertical="top"/>
    </xf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30" fillId="0" borderId="0">
      <protection locked="0"/>
    </xf>
    <xf numFmtId="0" fontId="30" fillId="0" borderId="0">
      <protection locked="0"/>
    </xf>
    <xf numFmtId="176" fontId="31" fillId="0" borderId="0">
      <protection locked="0"/>
    </xf>
    <xf numFmtId="177" fontId="31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8">
      <protection locked="0"/>
    </xf>
    <xf numFmtId="0" fontId="32" fillId="0" borderId="0">
      <protection locked="0"/>
    </xf>
    <xf numFmtId="0" fontId="32" fillId="0" borderId="0">
      <protection locked="0"/>
    </xf>
    <xf numFmtId="178" fontId="31" fillId="0" borderId="18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18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169" fontId="2" fillId="0" borderId="0">
      <alignment horizontal="center"/>
    </xf>
    <xf numFmtId="169" fontId="2" fillId="0" borderId="0">
      <alignment horizontal="center"/>
    </xf>
    <xf numFmtId="169" fontId="2" fillId="0" borderId="0">
      <alignment horizontal="center"/>
    </xf>
    <xf numFmtId="169" fontId="2" fillId="0" borderId="0">
      <alignment horizontal="center"/>
    </xf>
    <xf numFmtId="169" fontId="2" fillId="0" borderId="0">
      <alignment horizontal="center"/>
    </xf>
    <xf numFmtId="169" fontId="2" fillId="0" borderId="0">
      <alignment horizontal="center"/>
    </xf>
    <xf numFmtId="169" fontId="2" fillId="0" borderId="0">
      <alignment horizontal="center"/>
    </xf>
    <xf numFmtId="169" fontId="2" fillId="0" borderId="0">
      <alignment horizontal="center"/>
    </xf>
    <xf numFmtId="169" fontId="2" fillId="0" borderId="0">
      <alignment horizontal="center"/>
    </xf>
    <xf numFmtId="0" fontId="2" fillId="0" borderId="0">
      <alignment horizontal="center"/>
    </xf>
    <xf numFmtId="173" fontId="33" fillId="0" borderId="17" applyFont="0" applyFill="0" applyBorder="0" applyAlignment="0" applyProtection="0">
      <alignment horizontal="right"/>
    </xf>
    <xf numFmtId="0" fontId="13" fillId="19" borderId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2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1" borderId="0" applyNumberFormat="0" applyBorder="0" applyAlignment="0" applyProtection="0"/>
    <xf numFmtId="0" fontId="34" fillId="30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6" fillId="31" borderId="0" applyNumberFormat="0" applyBorder="0" applyAlignment="0" applyProtection="0"/>
    <xf numFmtId="0" fontId="36" fillId="2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36" fillId="31" borderId="0" applyNumberFormat="0" applyBorder="0" applyAlignment="0" applyProtection="0"/>
    <xf numFmtId="0" fontId="36" fillId="3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79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0" fontId="38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8" fillId="43" borderId="0" applyNumberFormat="0" applyBorder="0" applyAlignment="0" applyProtection="0"/>
    <xf numFmtId="0" fontId="40" fillId="44" borderId="0" applyNumberFormat="0" applyBorder="0" applyAlignment="0" applyProtection="0"/>
    <xf numFmtId="0" fontId="38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8" fillId="48" borderId="0" applyNumberFormat="0" applyBorder="0" applyAlignment="0" applyProtection="0"/>
    <xf numFmtId="0" fontId="40" fillId="49" borderId="0" applyNumberFormat="0" applyBorder="0" applyAlignment="0" applyProtection="0"/>
    <xf numFmtId="0" fontId="38" fillId="48" borderId="0" applyNumberFormat="0" applyBorder="0" applyAlignment="0" applyProtection="0"/>
    <xf numFmtId="0" fontId="39" fillId="50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40" fillId="32" borderId="0" applyNumberFormat="0" applyBorder="0" applyAlignment="0" applyProtection="0"/>
    <xf numFmtId="0" fontId="38" fillId="53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8" fillId="52" borderId="0" applyNumberFormat="0" applyBorder="0" applyAlignment="0" applyProtection="0"/>
    <xf numFmtId="0" fontId="40" fillId="37" borderId="0" applyNumberFormat="0" applyBorder="0" applyAlignment="0" applyProtection="0"/>
    <xf numFmtId="0" fontId="38" fillId="54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8" fillId="42" borderId="0" applyNumberFormat="0" applyBorder="0" applyAlignment="0" applyProtection="0"/>
    <xf numFmtId="0" fontId="40" fillId="38" borderId="0" applyNumberFormat="0" applyBorder="0" applyAlignment="0" applyProtection="0"/>
    <xf numFmtId="0" fontId="38" fillId="55" borderId="0" applyNumberFormat="0" applyBorder="0" applyAlignment="0" applyProtection="0"/>
    <xf numFmtId="0" fontId="39" fillId="56" borderId="0" applyNumberFormat="0" applyBorder="0" applyAlignment="0" applyProtection="0"/>
    <xf numFmtId="0" fontId="39" fillId="47" borderId="0" applyNumberFormat="0" applyBorder="0" applyAlignment="0" applyProtection="0"/>
    <xf numFmtId="0" fontId="38" fillId="57" borderId="0" applyNumberFormat="0" applyBorder="0" applyAlignment="0" applyProtection="0"/>
    <xf numFmtId="0" fontId="40" fillId="5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39" fontId="41" fillId="0" borderId="0" applyFont="0" applyFill="0">
      <alignment vertical="center"/>
    </xf>
    <xf numFmtId="0" fontId="42" fillId="47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/>
    <xf numFmtId="10" fontId="45" fillId="0" borderId="0" applyNumberFormat="0" applyFill="0" applyBorder="0" applyAlignment="0"/>
    <xf numFmtId="181" fontId="46" fillId="0" borderId="0"/>
    <xf numFmtId="165" fontId="46" fillId="0" borderId="0"/>
    <xf numFmtId="181" fontId="46" fillId="0" borderId="13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168" fontId="48" fillId="0" borderId="0" applyFill="0" applyBorder="0" applyAlignment="0"/>
    <xf numFmtId="172" fontId="48" fillId="0" borderId="0" applyFill="0" applyBorder="0" applyAlignment="0"/>
    <xf numFmtId="182" fontId="2" fillId="0" borderId="0" applyFill="0" applyBorder="0" applyAlignment="0"/>
    <xf numFmtId="183" fontId="2" fillId="0" borderId="0" applyFill="0" applyBorder="0" applyAlignment="0"/>
    <xf numFmtId="184" fontId="2" fillId="0" borderId="0" applyFill="0" applyBorder="0" applyAlignment="0"/>
    <xf numFmtId="185" fontId="2" fillId="0" borderId="0" applyFill="0" applyBorder="0" applyAlignment="0"/>
    <xf numFmtId="168" fontId="48" fillId="0" borderId="0" applyFill="0" applyBorder="0" applyAlignment="0"/>
    <xf numFmtId="0" fontId="49" fillId="8" borderId="19" applyNumberFormat="0" applyAlignment="0" applyProtection="0"/>
    <xf numFmtId="0" fontId="50" fillId="48" borderId="20" applyNumberFormat="0" applyAlignment="0" applyProtection="0"/>
    <xf numFmtId="37" fontId="6" fillId="2" borderId="1">
      <alignment horizontal="center" vertical="center"/>
    </xf>
    <xf numFmtId="0" fontId="51" fillId="0" borderId="0">
      <alignment horizontal="right"/>
    </xf>
    <xf numFmtId="186" fontId="7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87" fontId="52" fillId="6" borderId="0">
      <alignment horizontal="left"/>
    </xf>
    <xf numFmtId="0" fontId="53" fillId="0" borderId="0"/>
    <xf numFmtId="188" fontId="7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68" fontId="48" fillId="0" borderId="0" applyFont="0" applyFill="0" applyBorder="0" applyAlignment="0" applyProtection="0"/>
    <xf numFmtId="44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4" fontId="34" fillId="0" borderId="0" applyFill="0" applyBorder="0" applyAlignment="0"/>
    <xf numFmtId="0" fontId="7" fillId="0" borderId="0" applyFont="0" applyFill="0" applyBorder="0" applyAlignment="0" applyProtection="0"/>
    <xf numFmtId="191" fontId="2" fillId="0" borderId="21">
      <alignment vertical="center"/>
    </xf>
    <xf numFmtId="192" fontId="54" fillId="0" borderId="0"/>
    <xf numFmtId="0" fontId="55" fillId="59" borderId="0" applyNumberFormat="0" applyBorder="0" applyAlignment="0" applyProtection="0"/>
    <xf numFmtId="0" fontId="55" fillId="60" borderId="0" applyNumberFormat="0" applyBorder="0" applyAlignment="0" applyProtection="0"/>
    <xf numFmtId="0" fontId="55" fillId="61" borderId="0" applyNumberFormat="0" applyBorder="0" applyAlignment="0" applyProtection="0"/>
    <xf numFmtId="184" fontId="2" fillId="0" borderId="0" applyFill="0" applyBorder="0" applyAlignment="0"/>
    <xf numFmtId="168" fontId="48" fillId="0" borderId="0" applyFill="0" applyBorder="0" applyAlignment="0"/>
    <xf numFmtId="184" fontId="2" fillId="0" borderId="0" applyFill="0" applyBorder="0" applyAlignment="0"/>
    <xf numFmtId="185" fontId="2" fillId="0" borderId="0" applyFill="0" applyBorder="0" applyAlignment="0"/>
    <xf numFmtId="168" fontId="48" fillId="0" borderId="0" applyFill="0" applyBorder="0" applyAlignment="0"/>
    <xf numFmtId="0" fontId="56" fillId="62" borderId="0" applyNumberFormat="0">
      <alignment horizontal="left"/>
      <protection locked="0"/>
    </xf>
    <xf numFmtId="193" fontId="57" fillId="0" borderId="0" applyFont="0" applyFill="0" applyBorder="0" applyAlignment="0" applyProtection="0">
      <alignment vertical="center"/>
    </xf>
    <xf numFmtId="0" fontId="35" fillId="0" borderId="0"/>
    <xf numFmtId="0" fontId="58" fillId="0" borderId="0" applyNumberFormat="0" applyFill="0" applyBorder="0" applyAlignment="0" applyProtection="0"/>
    <xf numFmtId="0" fontId="59" fillId="0" borderId="0" applyFill="0" applyBorder="0">
      <alignment horizontal="left" vertical="top" wrapText="1"/>
    </xf>
    <xf numFmtId="0" fontId="30" fillId="0" borderId="0">
      <protection locked="0"/>
    </xf>
    <xf numFmtId="0" fontId="30" fillId="0" borderId="0">
      <protection locked="0"/>
    </xf>
    <xf numFmtId="0" fontId="6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60" fillId="0" borderId="0">
      <protection locked="0"/>
    </xf>
    <xf numFmtId="2" fontId="7" fillId="0" borderId="0" applyFont="0" applyFill="0" applyBorder="0" applyAlignment="0" applyProtection="0"/>
    <xf numFmtId="0" fontId="7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62" fillId="63" borderId="22" applyNumberFormat="0" applyBorder="0">
      <alignment horizontal="left"/>
    </xf>
    <xf numFmtId="194" fontId="63" fillId="64" borderId="1" applyNumberFormat="0" applyProtection="0">
      <alignment horizontal="center"/>
    </xf>
    <xf numFmtId="195" fontId="64" fillId="0" borderId="0" applyFill="0" applyBorder="0" applyAlignment="0" applyProtection="0"/>
    <xf numFmtId="196" fontId="65" fillId="0" borderId="0" applyFill="0" applyBorder="0" applyAlignment="0" applyProtection="0"/>
    <xf numFmtId="0" fontId="66" fillId="65" borderId="0" applyNumberFormat="0" applyBorder="0" applyAlignment="0" applyProtection="0"/>
    <xf numFmtId="38" fontId="67" fillId="3" borderId="0" applyNumberFormat="0" applyBorder="0" applyAlignment="0" applyProtection="0"/>
    <xf numFmtId="38" fontId="68" fillId="0" borderId="0" applyNumberFormat="0"/>
    <xf numFmtId="0" fontId="69" fillId="0" borderId="23" applyNumberFormat="0" applyAlignment="0" applyProtection="0">
      <alignment horizontal="left" vertical="center"/>
    </xf>
    <xf numFmtId="0" fontId="69" fillId="0" borderId="10">
      <alignment horizontal="left" vertical="center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24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/>
    <xf numFmtId="0" fontId="71" fillId="0" borderId="0"/>
    <xf numFmtId="0" fontId="74" fillId="0" borderId="0"/>
    <xf numFmtId="0" fontId="75" fillId="0" borderId="0"/>
    <xf numFmtId="0" fontId="76" fillId="0" borderId="0"/>
    <xf numFmtId="0" fontId="77" fillId="0" borderId="0"/>
    <xf numFmtId="0" fontId="78" fillId="0" borderId="0"/>
    <xf numFmtId="0" fontId="7" fillId="0" borderId="0">
      <alignment horizontal="center"/>
    </xf>
    <xf numFmtId="0" fontId="79" fillId="0" borderId="0" applyNumberFormat="0" applyFill="0" applyBorder="0" applyAlignment="0" applyProtection="0">
      <alignment vertical="top"/>
      <protection locked="0"/>
    </xf>
    <xf numFmtId="0" fontId="13" fillId="0" borderId="0"/>
    <xf numFmtId="2" fontId="80" fillId="0" borderId="0"/>
    <xf numFmtId="0" fontId="81" fillId="57" borderId="19" applyNumberFormat="0" applyAlignment="0" applyProtection="0"/>
    <xf numFmtId="10" fontId="67" fillId="66" borderId="1" applyNumberFormat="0" applyBorder="0" applyAlignment="0" applyProtection="0"/>
    <xf numFmtId="0" fontId="82" fillId="6" borderId="25" applyNumberFormat="0" applyBorder="0" applyAlignment="0">
      <alignment horizontal="center" vertical="center"/>
      <protection locked="0"/>
    </xf>
    <xf numFmtId="0" fontId="83" fillId="30" borderId="19" applyNumberFormat="0" applyAlignment="0" applyProtection="0"/>
    <xf numFmtId="197" fontId="84" fillId="0" borderId="26">
      <alignment horizontal="center"/>
    </xf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3" fontId="87" fillId="6" borderId="1">
      <protection locked="0"/>
    </xf>
    <xf numFmtId="165" fontId="88" fillId="67" borderId="1">
      <alignment horizontal="left"/>
      <protection locked="0"/>
    </xf>
    <xf numFmtId="198" fontId="88" fillId="67" borderId="1">
      <protection locked="0"/>
    </xf>
    <xf numFmtId="0" fontId="88" fillId="67" borderId="1">
      <alignment horizontal="center"/>
      <protection locked="0"/>
    </xf>
    <xf numFmtId="199" fontId="89" fillId="0" borderId="1">
      <alignment horizontal="right" vertical="center" wrapText="1"/>
    </xf>
    <xf numFmtId="10" fontId="82" fillId="67" borderId="27" applyNumberFormat="0" applyAlignment="0">
      <alignment horizontal="center"/>
    </xf>
    <xf numFmtId="200" fontId="7" fillId="0" borderId="28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90" fillId="0" borderId="0" applyProtection="0">
      <alignment vertical="center"/>
      <protection locked="0"/>
    </xf>
    <xf numFmtId="0" fontId="90" fillId="0" borderId="0" applyNumberFormat="0" applyProtection="0">
      <alignment vertical="top"/>
      <protection locked="0"/>
    </xf>
    <xf numFmtId="0" fontId="91" fillId="0" borderId="5" applyAlignment="0"/>
    <xf numFmtId="184" fontId="2" fillId="0" borderId="0" applyFill="0" applyBorder="0" applyAlignment="0"/>
    <xf numFmtId="168" fontId="48" fillId="0" borderId="0" applyFill="0" applyBorder="0" applyAlignment="0"/>
    <xf numFmtId="184" fontId="2" fillId="0" borderId="0" applyFill="0" applyBorder="0" applyAlignment="0"/>
    <xf numFmtId="185" fontId="2" fillId="0" borderId="0" applyFill="0" applyBorder="0" applyAlignment="0"/>
    <xf numFmtId="168" fontId="48" fillId="0" borderId="0" applyFill="0" applyBorder="0" applyAlignment="0"/>
    <xf numFmtId="0" fontId="92" fillId="0" borderId="29" applyNumberFormat="0" applyFill="0" applyAlignment="0" applyProtection="0"/>
    <xf numFmtId="174" fontId="93" fillId="0" borderId="0"/>
    <xf numFmtId="0" fontId="7" fillId="0" borderId="0">
      <alignment horizontal="center"/>
    </xf>
    <xf numFmtId="14" fontId="84" fillId="0" borderId="26">
      <alignment horizontal="center"/>
    </xf>
    <xf numFmtId="203" fontId="84" fillId="0" borderId="26"/>
    <xf numFmtId="186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80" fillId="0" borderId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174" fontId="94" fillId="0" borderId="0">
      <alignment vertical="center"/>
    </xf>
    <xf numFmtId="0" fontId="95" fillId="57" borderId="0" applyNumberFormat="0" applyBorder="0" applyAlignment="0" applyProtection="0"/>
    <xf numFmtId="37" fontId="96" fillId="0" borderId="0">
      <alignment vertical="center"/>
    </xf>
    <xf numFmtId="0" fontId="13" fillId="0" borderId="28"/>
    <xf numFmtId="204" fontId="97" fillId="0" borderId="0">
      <alignment vertical="center"/>
    </xf>
    <xf numFmtId="209" fontId="98" fillId="0" borderId="0" applyFill="0" applyBorder="0" applyAlignment="0" applyProtection="0"/>
    <xf numFmtId="210" fontId="7" fillId="0" borderId="0"/>
    <xf numFmtId="0" fontId="2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9" fillId="0" borderId="0"/>
    <xf numFmtId="0" fontId="100" fillId="0" borderId="0"/>
    <xf numFmtId="0" fontId="7" fillId="56" borderId="30" applyNumberFormat="0" applyFont="0" applyAlignment="0" applyProtection="0"/>
    <xf numFmtId="211" fontId="52" fillId="0" borderId="26"/>
    <xf numFmtId="211" fontId="84" fillId="0" borderId="26"/>
    <xf numFmtId="212" fontId="13" fillId="0" borderId="0" applyFont="0" applyFill="0" applyBorder="0" applyAlignment="0" applyProtection="0"/>
    <xf numFmtId="213" fontId="13" fillId="0" borderId="0" applyFont="0" applyFill="0" applyBorder="0" applyAlignment="0" applyProtection="0"/>
    <xf numFmtId="0" fontId="7" fillId="0" borderId="0"/>
    <xf numFmtId="0" fontId="101" fillId="0" borderId="0"/>
    <xf numFmtId="192" fontId="102" fillId="0" borderId="0"/>
    <xf numFmtId="212" fontId="13" fillId="0" borderId="0" applyFont="0" applyFill="0" applyBorder="0" applyAlignment="0" applyProtection="0"/>
    <xf numFmtId="213" fontId="13" fillId="0" borderId="0" applyFont="0" applyFill="0" applyBorder="0" applyAlignment="0" applyProtection="0"/>
    <xf numFmtId="0" fontId="103" fillId="8" borderId="31" applyNumberFormat="0" applyAlignment="0" applyProtection="0"/>
    <xf numFmtId="0" fontId="104" fillId="68" borderId="0" applyFill="0" applyBorder="0" applyProtection="0">
      <alignment horizont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49" fontId="106" fillId="0" borderId="6" applyFill="0" applyProtection="0">
      <alignment vertical="center"/>
    </xf>
    <xf numFmtId="21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10" fontId="7" fillId="0" borderId="0" applyFont="0" applyFill="0" applyBorder="0" applyAlignment="0" applyProtection="0"/>
    <xf numFmtId="39" fontId="96" fillId="0" borderId="0">
      <alignment vertical="center"/>
    </xf>
    <xf numFmtId="184" fontId="2" fillId="0" borderId="0" applyFill="0" applyBorder="0" applyAlignment="0"/>
    <xf numFmtId="168" fontId="48" fillId="0" borderId="0" applyFill="0" applyBorder="0" applyAlignment="0"/>
    <xf numFmtId="184" fontId="2" fillId="0" borderId="0" applyFill="0" applyBorder="0" applyAlignment="0"/>
    <xf numFmtId="185" fontId="2" fillId="0" borderId="0" applyFill="0" applyBorder="0" applyAlignment="0"/>
    <xf numFmtId="168" fontId="48" fillId="0" borderId="0" applyFill="0" applyBorder="0" applyAlignment="0"/>
    <xf numFmtId="0" fontId="7" fillId="0" borderId="0"/>
    <xf numFmtId="173" fontId="29" fillId="0" borderId="0"/>
    <xf numFmtId="9" fontId="13" fillId="0" borderId="0" applyFont="0" applyFill="0" applyBorder="0" applyAlignment="0" applyProtection="0"/>
    <xf numFmtId="0" fontId="107" fillId="0" borderId="0">
      <alignment horizontal="left"/>
    </xf>
    <xf numFmtId="0" fontId="107" fillId="0" borderId="0">
      <alignment horizontal="right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39" fontId="108" fillId="69" borderId="0" applyNumberFormat="0" applyBorder="0" applyAlignment="0" applyProtection="0"/>
    <xf numFmtId="0" fontId="109" fillId="0" borderId="0" applyProtection="0"/>
    <xf numFmtId="0" fontId="52" fillId="0" borderId="0"/>
    <xf numFmtId="0" fontId="110" fillId="0" borderId="0"/>
    <xf numFmtId="0" fontId="111" fillId="0" borderId="0"/>
    <xf numFmtId="0" fontId="84" fillId="0" borderId="0"/>
    <xf numFmtId="186" fontId="112" fillId="70" borderId="0">
      <alignment horizontal="centerContinuous" wrapText="1"/>
    </xf>
    <xf numFmtId="4" fontId="113" fillId="71" borderId="32" applyNumberFormat="0" applyProtection="0">
      <alignment vertical="center"/>
    </xf>
    <xf numFmtId="4" fontId="114" fillId="71" borderId="32" applyNumberFormat="0" applyProtection="0">
      <alignment vertical="center"/>
    </xf>
    <xf numFmtId="4" fontId="113" fillId="71" borderId="32" applyNumberFormat="0" applyProtection="0">
      <alignment horizontal="left" vertical="center" indent="1"/>
    </xf>
    <xf numFmtId="0" fontId="113" fillId="71" borderId="32" applyNumberFormat="0" applyProtection="0">
      <alignment horizontal="left" vertical="top" indent="1"/>
    </xf>
    <xf numFmtId="4" fontId="113" fillId="20" borderId="0" applyNumberFormat="0" applyProtection="0">
      <alignment horizontal="left" vertical="center" indent="1"/>
    </xf>
    <xf numFmtId="4" fontId="34" fillId="25" borderId="32" applyNumberFormat="0" applyProtection="0">
      <alignment horizontal="right" vertical="center"/>
    </xf>
    <xf numFmtId="4" fontId="34" fillId="21" borderId="32" applyNumberFormat="0" applyProtection="0">
      <alignment horizontal="right" vertical="center"/>
    </xf>
    <xf numFmtId="4" fontId="34" fillId="49" borderId="32" applyNumberFormat="0" applyProtection="0">
      <alignment horizontal="right" vertical="center"/>
    </xf>
    <xf numFmtId="4" fontId="34" fillId="35" borderId="32" applyNumberFormat="0" applyProtection="0">
      <alignment horizontal="right" vertical="center"/>
    </xf>
    <xf numFmtId="4" fontId="34" fillId="39" borderId="32" applyNumberFormat="0" applyProtection="0">
      <alignment horizontal="right" vertical="center"/>
    </xf>
    <xf numFmtId="4" fontId="34" fillId="58" borderId="32" applyNumberFormat="0" applyProtection="0">
      <alignment horizontal="right" vertical="center"/>
    </xf>
    <xf numFmtId="4" fontId="34" fillId="32" borderId="32" applyNumberFormat="0" applyProtection="0">
      <alignment horizontal="right" vertical="center"/>
    </xf>
    <xf numFmtId="4" fontId="34" fillId="72" borderId="32" applyNumberFormat="0" applyProtection="0">
      <alignment horizontal="right" vertical="center"/>
    </xf>
    <xf numFmtId="4" fontId="34" fillId="34" borderId="32" applyNumberFormat="0" applyProtection="0">
      <alignment horizontal="right" vertical="center"/>
    </xf>
    <xf numFmtId="4" fontId="113" fillId="73" borderId="33" applyNumberFormat="0" applyProtection="0">
      <alignment horizontal="left" vertical="center" indent="1"/>
    </xf>
    <xf numFmtId="4" fontId="34" fillId="74" borderId="0" applyNumberFormat="0" applyProtection="0">
      <alignment horizontal="left" vertical="center" indent="1"/>
    </xf>
    <xf numFmtId="4" fontId="115" fillId="31" borderId="0" applyNumberFormat="0" applyProtection="0">
      <alignment horizontal="left" vertical="center" indent="1"/>
    </xf>
    <xf numFmtId="4" fontId="34" fillId="20" borderId="32" applyNumberFormat="0" applyProtection="0">
      <alignment horizontal="right" vertical="center"/>
    </xf>
    <xf numFmtId="4" fontId="29" fillId="74" borderId="0" applyNumberFormat="0" applyProtection="0">
      <alignment horizontal="left" vertical="center" indent="1"/>
    </xf>
    <xf numFmtId="4" fontId="29" fillId="20" borderId="0" applyNumberFormat="0" applyProtection="0">
      <alignment horizontal="left" vertical="center" indent="1"/>
    </xf>
    <xf numFmtId="0" fontId="7" fillId="31" borderId="32" applyNumberFormat="0" applyProtection="0">
      <alignment horizontal="left" vertical="center" indent="1"/>
    </xf>
    <xf numFmtId="0" fontId="7" fillId="31" borderId="32" applyNumberFormat="0" applyProtection="0">
      <alignment horizontal="left" vertical="top" indent="1"/>
    </xf>
    <xf numFmtId="0" fontId="7" fillId="20" borderId="32" applyNumberFormat="0" applyProtection="0">
      <alignment horizontal="left" vertical="center" indent="1"/>
    </xf>
    <xf numFmtId="0" fontId="7" fillId="20" borderId="32" applyNumberFormat="0" applyProtection="0">
      <alignment horizontal="left" vertical="top" indent="1"/>
    </xf>
    <xf numFmtId="0" fontId="7" fillId="24" borderId="32" applyNumberFormat="0" applyProtection="0">
      <alignment horizontal="left" vertical="center" indent="1"/>
    </xf>
    <xf numFmtId="0" fontId="7" fillId="24" borderId="32" applyNumberFormat="0" applyProtection="0">
      <alignment horizontal="left" vertical="top" indent="1"/>
    </xf>
    <xf numFmtId="0" fontId="7" fillId="74" borderId="32" applyNumberFormat="0" applyProtection="0">
      <alignment horizontal="left" vertical="center" indent="1"/>
    </xf>
    <xf numFmtId="0" fontId="7" fillId="74" borderId="32" applyNumberFormat="0" applyProtection="0">
      <alignment horizontal="left" vertical="top" indent="1"/>
    </xf>
    <xf numFmtId="0" fontId="7" fillId="23" borderId="1" applyNumberFormat="0">
      <protection locked="0"/>
    </xf>
    <xf numFmtId="4" fontId="34" fillId="22" borderId="32" applyNumberFormat="0" applyProtection="0">
      <alignment vertical="center"/>
    </xf>
    <xf numFmtId="4" fontId="116" fillId="22" borderId="32" applyNumberFormat="0" applyProtection="0">
      <alignment vertical="center"/>
    </xf>
    <xf numFmtId="4" fontId="34" fillId="22" borderId="32" applyNumberFormat="0" applyProtection="0">
      <alignment horizontal="left" vertical="center" indent="1"/>
    </xf>
    <xf numFmtId="0" fontId="34" fillId="22" borderId="32" applyNumberFormat="0" applyProtection="0">
      <alignment horizontal="left" vertical="top" indent="1"/>
    </xf>
    <xf numFmtId="4" fontId="34" fillId="74" borderId="32" applyNumberFormat="0" applyProtection="0">
      <alignment horizontal="right" vertical="center"/>
    </xf>
    <xf numFmtId="4" fontId="116" fillId="74" borderId="32" applyNumberFormat="0" applyProtection="0">
      <alignment horizontal="right" vertical="center"/>
    </xf>
    <xf numFmtId="4" fontId="34" fillId="20" borderId="32" applyNumberFormat="0" applyProtection="0">
      <alignment horizontal="left" vertical="center" indent="1"/>
    </xf>
    <xf numFmtId="0" fontId="34" fillId="20" borderId="32" applyNumberFormat="0" applyProtection="0">
      <alignment horizontal="left" vertical="top" indent="1"/>
    </xf>
    <xf numFmtId="4" fontId="117" fillId="75" borderId="0" applyNumberFormat="0" applyProtection="0">
      <alignment horizontal="left" vertical="center" indent="1"/>
    </xf>
    <xf numFmtId="4" fontId="118" fillId="74" borderId="32" applyNumberFormat="0" applyProtection="0">
      <alignment horizontal="right" vertical="center"/>
    </xf>
    <xf numFmtId="186" fontId="119" fillId="7" borderId="23" applyNumberFormat="0" applyProtection="0">
      <alignment horizontal="left" vertical="center"/>
    </xf>
    <xf numFmtId="0" fontId="120" fillId="0" borderId="0" applyNumberFormat="0" applyFill="0" applyBorder="0" applyAlignment="0" applyProtection="0"/>
    <xf numFmtId="0" fontId="7" fillId="0" borderId="0"/>
    <xf numFmtId="0" fontId="107" fillId="0" borderId="0"/>
    <xf numFmtId="0" fontId="88" fillId="0" borderId="0"/>
    <xf numFmtId="0" fontId="5" fillId="0" borderId="0"/>
    <xf numFmtId="2" fontId="121" fillId="76" borderId="34" applyProtection="0"/>
    <xf numFmtId="2" fontId="121" fillId="76" borderId="34" applyProtection="0"/>
    <xf numFmtId="2" fontId="122" fillId="0" borderId="0" applyFill="0" applyBorder="0" applyProtection="0"/>
    <xf numFmtId="2" fontId="123" fillId="0" borderId="0" applyFill="0" applyBorder="0" applyProtection="0"/>
    <xf numFmtId="2" fontId="123" fillId="77" borderId="34" applyProtection="0"/>
    <xf numFmtId="2" fontId="123" fillId="78" borderId="34" applyProtection="0"/>
    <xf numFmtId="2" fontId="123" fillId="79" borderId="34" applyProtection="0"/>
    <xf numFmtId="2" fontId="123" fillId="79" borderId="34" applyProtection="0">
      <alignment horizontal="center"/>
    </xf>
    <xf numFmtId="2" fontId="123" fillId="78" borderId="34" applyProtection="0">
      <alignment horizontal="center"/>
    </xf>
    <xf numFmtId="38" fontId="12" fillId="0" borderId="0"/>
    <xf numFmtId="0" fontId="7" fillId="3" borderId="0"/>
    <xf numFmtId="216" fontId="59" fillId="0" borderId="0"/>
    <xf numFmtId="49" fontId="34" fillId="0" borderId="0" applyFill="0" applyBorder="0" applyAlignment="0"/>
    <xf numFmtId="217" fontId="2" fillId="0" borderId="0" applyFill="0" applyBorder="0" applyAlignment="0"/>
    <xf numFmtId="218" fontId="2" fillId="0" borderId="0" applyFill="0" applyBorder="0" applyAlignment="0"/>
    <xf numFmtId="40" fontId="124" fillId="0" borderId="0"/>
    <xf numFmtId="0" fontId="120" fillId="0" borderId="0" applyNumberFormat="0" applyFill="0" applyBorder="0" applyAlignment="0" applyProtection="0"/>
    <xf numFmtId="0" fontId="7" fillId="0" borderId="35" applyNumberFormat="0" applyFont="0" applyFill="0" applyAlignment="0" applyProtection="0"/>
    <xf numFmtId="0" fontId="7" fillId="0" borderId="35" applyNumberFormat="0" applyFont="0" applyFill="0" applyAlignment="0" applyProtection="0"/>
    <xf numFmtId="38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0" fontId="125" fillId="0" borderId="0"/>
    <xf numFmtId="0" fontId="7" fillId="0" borderId="0"/>
    <xf numFmtId="37" fontId="96" fillId="0" borderId="0" applyFill="0" applyBorder="0" applyAlignment="0">
      <alignment vertical="center"/>
    </xf>
    <xf numFmtId="186" fontId="112" fillId="80" borderId="0">
      <alignment horizontal="centerContinuous" wrapText="1"/>
    </xf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219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0" fontId="7" fillId="0" borderId="0">
      <alignment horizontal="center" vertical="center" textRotation="180"/>
    </xf>
    <xf numFmtId="43" fontId="7" fillId="0" borderId="0" applyFont="0" applyFill="0" applyBorder="0" applyAlignment="0" applyProtection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7" fillId="0" borderId="0" applyNumberFormat="0" applyFill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221" fontId="2" fillId="66" borderId="1"/>
    <xf numFmtId="222" fontId="18" fillId="0" borderId="26">
      <alignment horizontal="center"/>
    </xf>
    <xf numFmtId="0" fontId="128" fillId="0" borderId="0" applyNumberFormat="0" applyFill="0" applyBorder="0" applyAlignment="0" applyProtection="0"/>
    <xf numFmtId="0" fontId="129" fillId="30" borderId="19" applyNumberFormat="0" applyAlignment="0" applyProtection="0"/>
    <xf numFmtId="0" fontId="129" fillId="30" borderId="19" applyNumberFormat="0" applyAlignment="0" applyProtection="0"/>
    <xf numFmtId="0" fontId="129" fillId="30" borderId="19" applyNumberFormat="0" applyAlignment="0" applyProtection="0"/>
    <xf numFmtId="0" fontId="129" fillId="30" borderId="19" applyNumberFormat="0" applyAlignment="0" applyProtection="0"/>
    <xf numFmtId="0" fontId="129" fillId="30" borderId="19" applyNumberFormat="0" applyAlignment="0" applyProtection="0"/>
    <xf numFmtId="0" fontId="129" fillId="30" borderId="19" applyNumberFormat="0" applyAlignment="0" applyProtection="0"/>
    <xf numFmtId="0" fontId="130" fillId="33" borderId="31" applyNumberFormat="0" applyAlignment="0" applyProtection="0"/>
    <xf numFmtId="0" fontId="130" fillId="33" borderId="31" applyNumberFormat="0" applyAlignment="0" applyProtection="0"/>
    <xf numFmtId="0" fontId="130" fillId="33" borderId="31" applyNumberFormat="0" applyAlignment="0" applyProtection="0"/>
    <xf numFmtId="0" fontId="130" fillId="33" borderId="31" applyNumberFormat="0" applyAlignment="0" applyProtection="0"/>
    <xf numFmtId="0" fontId="130" fillId="33" borderId="31" applyNumberFormat="0" applyAlignment="0" applyProtection="0"/>
    <xf numFmtId="0" fontId="130" fillId="33" borderId="31" applyNumberFormat="0" applyAlignment="0" applyProtection="0"/>
    <xf numFmtId="0" fontId="131" fillId="33" borderId="19" applyNumberFormat="0" applyAlignment="0" applyProtection="0"/>
    <xf numFmtId="0" fontId="131" fillId="33" borderId="19" applyNumberFormat="0" applyAlignment="0" applyProtection="0"/>
    <xf numFmtId="0" fontId="131" fillId="33" borderId="19" applyNumberFormat="0" applyAlignment="0" applyProtection="0"/>
    <xf numFmtId="0" fontId="131" fillId="33" borderId="19" applyNumberFormat="0" applyAlignment="0" applyProtection="0"/>
    <xf numFmtId="0" fontId="131" fillId="33" borderId="19" applyNumberFormat="0" applyAlignment="0" applyProtection="0"/>
    <xf numFmtId="0" fontId="131" fillId="33" borderId="19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14" fontId="22" fillId="0" borderId="36" applyBorder="0">
      <alignment horizontal="center" vertical="center"/>
    </xf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14" fontId="3" fillId="0" borderId="0">
      <alignment vertical="center"/>
    </xf>
    <xf numFmtId="44" fontId="1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7" fillId="0" borderId="0" applyBorder="0">
      <alignment horizontal="center" vertical="center" wrapText="1"/>
    </xf>
    <xf numFmtId="0" fontId="138" fillId="0" borderId="37" applyNumberFormat="0" applyFill="0" applyAlignment="0" applyProtection="0"/>
    <xf numFmtId="0" fontId="138" fillId="0" borderId="37" applyNumberFormat="0" applyFill="0" applyAlignment="0" applyProtection="0"/>
    <xf numFmtId="0" fontId="138" fillId="0" borderId="37" applyNumberFormat="0" applyFill="0" applyAlignment="0" applyProtection="0"/>
    <xf numFmtId="0" fontId="138" fillId="0" borderId="37" applyNumberFormat="0" applyFill="0" applyAlignment="0" applyProtection="0"/>
    <xf numFmtId="0" fontId="139" fillId="0" borderId="38" applyNumberFormat="0" applyFill="0" applyAlignment="0" applyProtection="0"/>
    <xf numFmtId="0" fontId="139" fillId="0" borderId="38" applyNumberFormat="0" applyFill="0" applyAlignment="0" applyProtection="0"/>
    <xf numFmtId="0" fontId="139" fillId="0" borderId="38" applyNumberFormat="0" applyFill="0" applyAlignment="0" applyProtection="0"/>
    <xf numFmtId="0" fontId="139" fillId="0" borderId="38" applyNumberFormat="0" applyFill="0" applyAlignment="0" applyProtection="0"/>
    <xf numFmtId="0" fontId="140" fillId="0" borderId="39" applyNumberFormat="0" applyFill="0" applyAlignment="0" applyProtection="0"/>
    <xf numFmtId="0" fontId="140" fillId="0" borderId="39" applyNumberFormat="0" applyFill="0" applyAlignment="0" applyProtection="0"/>
    <xf numFmtId="0" fontId="140" fillId="0" borderId="39" applyNumberFormat="0" applyFill="0" applyAlignment="0" applyProtection="0"/>
    <xf numFmtId="0" fontId="140" fillId="0" borderId="39" applyNumberFormat="0" applyFill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41" fillId="0" borderId="40" applyBorder="0">
      <alignment horizontal="center" vertical="center" wrapText="1"/>
    </xf>
    <xf numFmtId="39" fontId="96" fillId="0" borderId="0">
      <alignment vertical="center"/>
    </xf>
    <xf numFmtId="39" fontId="96" fillId="0" borderId="0">
      <alignment vertical="center"/>
    </xf>
    <xf numFmtId="0" fontId="142" fillId="0" borderId="41" applyNumberFormat="0" applyFill="0" applyAlignment="0" applyProtection="0"/>
    <xf numFmtId="0" fontId="142" fillId="0" borderId="41" applyNumberFormat="0" applyFill="0" applyAlignment="0" applyProtection="0"/>
    <xf numFmtId="0" fontId="142" fillId="0" borderId="41" applyNumberFormat="0" applyFill="0" applyAlignment="0" applyProtection="0"/>
    <xf numFmtId="0" fontId="142" fillId="0" borderId="41" applyNumberFormat="0" applyFill="0" applyAlignment="0" applyProtection="0"/>
    <xf numFmtId="0" fontId="142" fillId="0" borderId="41" applyNumberFormat="0" applyFill="0" applyAlignment="0" applyProtection="0"/>
    <xf numFmtId="0" fontId="142" fillId="0" borderId="41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143" fillId="81" borderId="20" applyNumberFormat="0" applyAlignment="0" applyProtection="0"/>
    <xf numFmtId="0" fontId="143" fillId="81" borderId="20" applyNumberFormat="0" applyAlignment="0" applyProtection="0"/>
    <xf numFmtId="0" fontId="143" fillId="81" borderId="20" applyNumberFormat="0" applyAlignment="0" applyProtection="0"/>
    <xf numFmtId="0" fontId="143" fillId="81" borderId="20" applyNumberFormat="0" applyAlignment="0" applyProtection="0"/>
    <xf numFmtId="0" fontId="71" fillId="0" borderId="0">
      <alignment horizontal="center" vertical="top" wrapText="1"/>
    </xf>
    <xf numFmtId="0" fontId="73" fillId="0" borderId="0">
      <alignment horizontal="centerContinuous" vertical="center"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0" fontId="75" fillId="7" borderId="0" applyFill="0">
      <alignment wrapText="1"/>
    </xf>
    <xf numFmtId="223" fontId="144" fillId="7" borderId="1">
      <alignment wrapText="1"/>
    </xf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6" fillId="71" borderId="0" applyNumberFormat="0" applyBorder="0" applyAlignment="0" applyProtection="0"/>
    <xf numFmtId="0" fontId="146" fillId="71" borderId="0" applyNumberFormat="0" applyBorder="0" applyAlignment="0" applyProtection="0"/>
    <xf numFmtId="0" fontId="146" fillId="71" borderId="0" applyNumberFormat="0" applyBorder="0" applyAlignment="0" applyProtection="0"/>
    <xf numFmtId="0" fontId="146" fillId="71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4" fillId="0" borderId="0">
      <alignment horizontal="left"/>
    </xf>
    <xf numFmtId="0" fontId="1" fillId="0" borderId="0"/>
    <xf numFmtId="0" fontId="147" fillId="0" borderId="0"/>
    <xf numFmtId="0" fontId="148" fillId="0" borderId="0"/>
    <xf numFmtId="0" fontId="1" fillId="0" borderId="0"/>
    <xf numFmtId="0" fontId="1" fillId="0" borderId="0"/>
    <xf numFmtId="0" fontId="1" fillId="0" borderId="0"/>
    <xf numFmtId="0" fontId="1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9" fillId="0" borderId="0"/>
    <xf numFmtId="0" fontId="7" fillId="0" borderId="0"/>
    <xf numFmtId="0" fontId="3" fillId="0" borderId="0"/>
    <xf numFmtId="0" fontId="1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7" fillId="0" borderId="0" applyNumberFormat="0" applyFont="0" applyFill="0" applyBorder="0" applyAlignment="0" applyProtection="0">
      <alignment vertical="top"/>
    </xf>
    <xf numFmtId="0" fontId="1" fillId="0" borderId="0"/>
    <xf numFmtId="0" fontId="7" fillId="0" borderId="0"/>
    <xf numFmtId="0" fontId="104" fillId="0" borderId="0"/>
    <xf numFmtId="0" fontId="104" fillId="0" borderId="0"/>
    <xf numFmtId="0" fontId="150" fillId="0" borderId="0"/>
    <xf numFmtId="0" fontId="150" fillId="0" borderId="0"/>
    <xf numFmtId="0" fontId="10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4" fillId="0" borderId="0"/>
    <xf numFmtId="0" fontId="7" fillId="0" borderId="0"/>
    <xf numFmtId="0" fontId="10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1" fillId="0" borderId="0"/>
    <xf numFmtId="0" fontId="2" fillId="0" borderId="0"/>
    <xf numFmtId="0" fontId="148" fillId="0" borderId="0"/>
    <xf numFmtId="0" fontId="2" fillId="0" borderId="0"/>
    <xf numFmtId="0" fontId="1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24" fontId="152" fillId="0" borderId="0"/>
    <xf numFmtId="0" fontId="10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" fillId="0" borderId="0"/>
    <xf numFmtId="0" fontId="151" fillId="0" borderId="0"/>
    <xf numFmtId="0" fontId="7" fillId="0" borderId="0"/>
    <xf numFmtId="0" fontId="3" fillId="0" borderId="0"/>
    <xf numFmtId="0" fontId="153" fillId="0" borderId="0"/>
    <xf numFmtId="0" fontId="104" fillId="0" borderId="0">
      <alignment horizontal="left"/>
    </xf>
    <xf numFmtId="0" fontId="2" fillId="0" borderId="0"/>
    <xf numFmtId="0" fontId="7" fillId="0" borderId="0" applyNumberFormat="0" applyFont="0" applyFill="0" applyBorder="0" applyAlignment="0" applyProtection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54" fillId="25" borderId="0" applyNumberFormat="0" applyBorder="0" applyAlignment="0" applyProtection="0"/>
    <xf numFmtId="0" fontId="154" fillId="25" borderId="0" applyNumberFormat="0" applyBorder="0" applyAlignment="0" applyProtection="0"/>
    <xf numFmtId="0" fontId="154" fillId="25" borderId="0" applyNumberFormat="0" applyBorder="0" applyAlignment="0" applyProtection="0"/>
    <xf numFmtId="0" fontId="154" fillId="25" borderId="0" applyNumberFormat="0" applyBorder="0" applyAlignment="0" applyProtection="0"/>
    <xf numFmtId="173" fontId="155" fillId="6" borderId="42" applyNumberFormat="0" applyBorder="0" applyAlignment="0">
      <alignment vertical="center"/>
      <protection locked="0"/>
    </xf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35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35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0" fontId="7" fillId="22" borderId="30" applyNumberFormat="0" applyFon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7" fillId="0" borderId="43" applyNumberFormat="0" applyFill="0" applyAlignment="0" applyProtection="0"/>
    <xf numFmtId="0" fontId="157" fillId="0" borderId="43" applyNumberFormat="0" applyFill="0" applyAlignment="0" applyProtection="0"/>
    <xf numFmtId="0" fontId="157" fillId="0" borderId="43" applyNumberFormat="0" applyFill="0" applyAlignment="0" applyProtection="0"/>
    <xf numFmtId="0" fontId="157" fillId="0" borderId="43" applyNumberFormat="0" applyFill="0" applyAlignment="0" applyProtection="0"/>
    <xf numFmtId="0" fontId="5" fillId="0" borderId="0"/>
    <xf numFmtId="0" fontId="5" fillId="0" borderId="0"/>
    <xf numFmtId="0" fontId="2" fillId="0" borderId="0">
      <alignment vertical="justify"/>
    </xf>
    <xf numFmtId="0" fontId="2" fillId="11" borderId="1" applyNumberFormat="0" applyAlignment="0">
      <alignment horizontal="left"/>
    </xf>
    <xf numFmtId="0" fontId="2" fillId="11" borderId="1" applyNumberFormat="0" applyAlignment="0">
      <alignment horizontal="left"/>
    </xf>
    <xf numFmtId="173" fontId="75" fillId="0" borderId="0" applyFill="0" applyBorder="0" applyAlignment="0" applyProtection="0"/>
    <xf numFmtId="173" fontId="75" fillId="0" borderId="0" applyFill="0" applyBorder="0" applyAlignment="0" applyProtection="0"/>
    <xf numFmtId="173" fontId="75" fillId="0" borderId="0" applyFill="0" applyBorder="0" applyAlignment="0" applyProtection="0"/>
    <xf numFmtId="173" fontId="75" fillId="0" borderId="0" applyFill="0" applyBorder="0" applyAlignment="0" applyProtection="0"/>
    <xf numFmtId="173" fontId="75" fillId="0" borderId="0" applyFill="0" applyBorder="0" applyAlignment="0" applyProtection="0"/>
    <xf numFmtId="173" fontId="75" fillId="0" borderId="0" applyFill="0" applyBorder="0" applyAlignment="0" applyProtection="0"/>
    <xf numFmtId="173" fontId="75" fillId="0" borderId="0" applyFill="0" applyBorder="0" applyAlignment="0" applyProtection="0"/>
    <xf numFmtId="173" fontId="75" fillId="0" borderId="0" applyFill="0" applyBorder="0" applyAlignment="0" applyProtection="0"/>
    <xf numFmtId="0" fontId="158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49" fontId="75" fillId="0" borderId="0">
      <alignment horizontal="center"/>
    </xf>
    <xf numFmtId="49" fontId="75" fillId="0" borderId="0">
      <alignment horizontal="center"/>
    </xf>
    <xf numFmtId="49" fontId="75" fillId="0" borderId="0">
      <alignment horizontal="center"/>
    </xf>
    <xf numFmtId="49" fontId="75" fillId="0" borderId="0">
      <alignment horizontal="center"/>
    </xf>
    <xf numFmtId="49" fontId="75" fillId="0" borderId="0">
      <alignment horizontal="center"/>
    </xf>
    <xf numFmtId="49" fontId="75" fillId="0" borderId="0">
      <alignment horizontal="center"/>
    </xf>
    <xf numFmtId="49" fontId="75" fillId="0" borderId="0">
      <alignment horizontal="center"/>
    </xf>
    <xf numFmtId="49" fontId="75" fillId="0" borderId="0">
      <alignment horizontal="center"/>
    </xf>
    <xf numFmtId="225" fontId="18" fillId="0" borderId="0"/>
    <xf numFmtId="225" fontId="18" fillId="0" borderId="0"/>
    <xf numFmtId="225" fontId="18" fillId="0" borderId="0"/>
    <xf numFmtId="225" fontId="18" fillId="0" borderId="0"/>
    <xf numFmtId="225" fontId="18" fillId="0" borderId="0"/>
    <xf numFmtId="225" fontId="18" fillId="0" borderId="0"/>
    <xf numFmtId="225" fontId="18" fillId="0" borderId="0"/>
    <xf numFmtId="225" fontId="18" fillId="0" borderId="0"/>
    <xf numFmtId="225" fontId="18" fillId="0" borderId="0"/>
    <xf numFmtId="225" fontId="18" fillId="0" borderId="0"/>
    <xf numFmtId="225" fontId="18" fillId="0" borderId="0"/>
    <xf numFmtId="39" fontId="96" fillId="0" borderId="0">
      <alignment vertical="center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" fontId="75" fillId="0" borderId="0" applyFill="0" applyBorder="0" applyAlignment="0" applyProtection="0"/>
    <xf numFmtId="2" fontId="75" fillId="0" borderId="0" applyFill="0" applyBorder="0" applyAlignment="0" applyProtection="0"/>
    <xf numFmtId="2" fontId="75" fillId="0" borderId="0" applyFill="0" applyBorder="0" applyAlignment="0" applyProtection="0"/>
    <xf numFmtId="2" fontId="75" fillId="0" borderId="0" applyFill="0" applyBorder="0" applyAlignment="0" applyProtection="0"/>
    <xf numFmtId="2" fontId="75" fillId="0" borderId="0" applyFill="0" applyBorder="0" applyAlignment="0" applyProtection="0"/>
    <xf numFmtId="2" fontId="75" fillId="0" borderId="0" applyFill="0" applyBorder="0" applyAlignment="0" applyProtection="0"/>
    <xf numFmtId="2" fontId="75" fillId="0" borderId="0" applyFill="0" applyBorder="0" applyAlignment="0" applyProtection="0"/>
    <xf numFmtId="2" fontId="75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04" fillId="0" borderId="0" applyFont="0" applyFill="0" applyBorder="0" applyAlignment="0" applyProtection="0"/>
    <xf numFmtId="226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4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7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8" fillId="0" borderId="0" applyFont="0" applyFill="0" applyBorder="0" applyAlignment="0" applyProtection="0"/>
    <xf numFmtId="20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" fillId="0" borderId="0" applyFill="0" applyBorder="0" applyAlignment="0" applyProtection="0"/>
    <xf numFmtId="43" fontId="10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5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228" fontId="7" fillId="0" borderId="0" applyFont="0" applyFill="0" applyBorder="0" applyAlignment="0" applyProtection="0"/>
    <xf numFmtId="229" fontId="7" fillId="0" borderId="0" applyFont="0" applyFill="0" applyBorder="0" applyAlignment="0" applyProtection="0"/>
    <xf numFmtId="229" fontId="7" fillId="0" borderId="0" applyFont="0" applyFill="0" applyBorder="0" applyAlignment="0" applyProtection="0"/>
    <xf numFmtId="228" fontId="7" fillId="0" borderId="0" applyFont="0" applyFill="0" applyBorder="0" applyAlignment="0" applyProtection="0"/>
    <xf numFmtId="228" fontId="7" fillId="0" borderId="0" applyFont="0" applyFill="0" applyBorder="0" applyAlignment="0" applyProtection="0"/>
    <xf numFmtId="229" fontId="7" fillId="0" borderId="0" applyFont="0" applyFill="0" applyBorder="0" applyAlignment="0" applyProtection="0"/>
    <xf numFmtId="228" fontId="7" fillId="0" borderId="0" applyFont="0" applyFill="0" applyBorder="0" applyAlignment="0" applyProtection="0"/>
    <xf numFmtId="228" fontId="7" fillId="0" borderId="0" applyFont="0" applyFill="0" applyBorder="0" applyAlignment="0" applyProtection="0"/>
    <xf numFmtId="229" fontId="7" fillId="0" borderId="0" applyFont="0" applyFill="0" applyBorder="0" applyAlignment="0" applyProtection="0"/>
    <xf numFmtId="228" fontId="7" fillId="0" borderId="0" applyFont="0" applyFill="0" applyBorder="0" applyAlignment="0" applyProtection="0"/>
    <xf numFmtId="230" fontId="7" fillId="0" borderId="0" applyFont="0" applyFill="0" applyBorder="0" applyAlignment="0" applyProtection="0"/>
    <xf numFmtId="230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19" fillId="7" borderId="0" applyFont="0" applyBorder="0">
      <alignment horizontal="right"/>
    </xf>
    <xf numFmtId="4" fontId="19" fillId="7" borderId="0" applyBorder="0">
      <alignment horizontal="right"/>
    </xf>
    <xf numFmtId="4" fontId="19" fillId="64" borderId="4" applyBorder="0">
      <alignment horizontal="right"/>
    </xf>
    <xf numFmtId="4" fontId="19" fillId="7" borderId="1" applyFont="0" applyBorder="0">
      <alignment horizontal="right"/>
    </xf>
    <xf numFmtId="0" fontId="159" fillId="27" borderId="0" applyNumberFormat="0" applyBorder="0" applyAlignment="0" applyProtection="0"/>
    <xf numFmtId="0" fontId="159" fillId="27" borderId="0" applyNumberFormat="0" applyBorder="0" applyAlignment="0" applyProtection="0"/>
    <xf numFmtId="0" fontId="159" fillId="27" borderId="0" applyNumberFormat="0" applyBorder="0" applyAlignment="0" applyProtection="0"/>
    <xf numFmtId="0" fontId="159" fillId="27" borderId="0" applyNumberFormat="0" applyBorder="0" applyAlignment="0" applyProtection="0"/>
    <xf numFmtId="0" fontId="30" fillId="0" borderId="0">
      <protection locked="0"/>
    </xf>
    <xf numFmtId="0" fontId="2" fillId="0" borderId="0"/>
  </cellStyleXfs>
  <cellXfs count="245">
    <xf numFmtId="0" fontId="0" fillId="0" borderId="0" xfId="0"/>
    <xf numFmtId="3" fontId="17" fillId="0" borderId="0" xfId="76" applyNumberFormat="1" applyFont="1" applyFill="1" applyBorder="1" applyAlignment="1">
      <alignment horizontal="center" vertical="center" wrapText="1"/>
    </xf>
    <xf numFmtId="0" fontId="17" fillId="0" borderId="0" xfId="0" applyFont="1"/>
    <xf numFmtId="49" fontId="17" fillId="0" borderId="0" xfId="76" applyNumberFormat="1" applyFont="1" applyFill="1" applyBorder="1" applyAlignment="1">
      <alignment horizontal="left" vertical="center"/>
    </xf>
    <xf numFmtId="0" fontId="17" fillId="0" borderId="0" xfId="73" applyFont="1" applyFill="1" applyBorder="1" applyAlignment="1">
      <alignment horizontal="left" vertical="center" wrapText="1" indent="3"/>
    </xf>
    <xf numFmtId="0" fontId="18" fillId="0" borderId="0" xfId="0" applyFo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indent="1"/>
    </xf>
    <xf numFmtId="0" fontId="18" fillId="0" borderId="0" xfId="0" applyFont="1" applyAlignment="1"/>
    <xf numFmtId="0" fontId="18" fillId="0" borderId="0" xfId="0" applyFont="1" applyAlignment="1">
      <alignment vertical="center"/>
    </xf>
    <xf numFmtId="3" fontId="18" fillId="0" borderId="0" xfId="0" applyNumberFormat="1" applyFont="1"/>
    <xf numFmtId="0" fontId="18" fillId="0" borderId="0" xfId="0" applyFont="1" applyBorder="1" applyAlignment="1">
      <alignment horizontal="left" inden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left" vertical="top" wrapText="1" indent="1"/>
    </xf>
    <xf numFmtId="0" fontId="18" fillId="0" borderId="1" xfId="0" applyFont="1" applyBorder="1" applyAlignment="1">
      <alignment horizontal="center" vertical="top" wrapText="1"/>
    </xf>
    <xf numFmtId="0" fontId="18" fillId="0" borderId="0" xfId="0" applyFont="1" applyBorder="1" applyAlignment="1">
      <alignment vertical="top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49" fontId="18" fillId="0" borderId="0" xfId="76" applyNumberFormat="1" applyFont="1" applyFill="1" applyBorder="1" applyAlignment="1">
      <alignment horizontal="left" vertical="center"/>
    </xf>
    <xf numFmtId="0" fontId="18" fillId="0" borderId="0" xfId="73" applyFont="1" applyFill="1" applyBorder="1" applyAlignment="1">
      <alignment horizontal="left" vertical="center" wrapText="1" indent="3"/>
    </xf>
    <xf numFmtId="0" fontId="18" fillId="0" borderId="0" xfId="73" applyFont="1" applyFill="1" applyBorder="1" applyAlignment="1">
      <alignment vertical="center"/>
    </xf>
    <xf numFmtId="3" fontId="18" fillId="0" borderId="0" xfId="76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 indent="1"/>
    </xf>
    <xf numFmtId="0" fontId="18" fillId="0" borderId="0" xfId="0" applyFont="1" applyAlignment="1">
      <alignment horizontal="justify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left" wrapText="1" indent="1"/>
    </xf>
    <xf numFmtId="0" fontId="18" fillId="0" borderId="1" xfId="0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indent="1"/>
    </xf>
    <xf numFmtId="4" fontId="18" fillId="0" borderId="1" xfId="0" applyNumberFormat="1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top" wrapText="1"/>
    </xf>
    <xf numFmtId="4" fontId="18" fillId="0" borderId="1" xfId="0" applyNumberFormat="1" applyFont="1" applyBorder="1" applyAlignment="1">
      <alignment horizontal="center" vertical="top" wrapText="1"/>
    </xf>
    <xf numFmtId="165" fontId="18" fillId="0" borderId="1" xfId="0" applyNumberFormat="1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0" xfId="0" applyFont="1" applyBorder="1" applyAlignment="1">
      <alignment horizontal="left" vertical="top" wrapText="1" indent="1"/>
    </xf>
    <xf numFmtId="0" fontId="17" fillId="0" borderId="0" xfId="73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 vertical="center" indent="1"/>
    </xf>
    <xf numFmtId="3" fontId="18" fillId="0" borderId="1" xfId="0" applyNumberFormat="1" applyFont="1" applyBorder="1" applyAlignment="1">
      <alignment horizontal="right" vertical="top" wrapText="1" indent="1"/>
    </xf>
    <xf numFmtId="166" fontId="18" fillId="0" borderId="1" xfId="76" applyNumberFormat="1" applyFont="1" applyFill="1" applyBorder="1" applyAlignment="1">
      <alignment horizontal="right" vertical="center" wrapText="1" indent="1"/>
    </xf>
    <xf numFmtId="41" fontId="18" fillId="0" borderId="1" xfId="0" applyNumberFormat="1" applyFont="1" applyBorder="1" applyAlignment="1">
      <alignment horizontal="center" vertical="center" wrapText="1"/>
    </xf>
    <xf numFmtId="0" fontId="18" fillId="0" borderId="0" xfId="0" applyFont="1" applyFill="1" applyAlignment="1">
      <alignment horizontal="left"/>
    </xf>
    <xf numFmtId="0" fontId="18" fillId="0" borderId="0" xfId="0" applyFont="1" applyFill="1"/>
    <xf numFmtId="0" fontId="18" fillId="0" borderId="0" xfId="0" applyFont="1" applyFill="1" applyAlignment="1"/>
    <xf numFmtId="0" fontId="18" fillId="0" borderId="1" xfId="0" applyFont="1" applyFill="1" applyBorder="1" applyAlignment="1">
      <alignment horizontal="center" vertical="top" wrapText="1"/>
    </xf>
    <xf numFmtId="0" fontId="18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170" fontId="18" fillId="0" borderId="1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center" vertical="top" wrapText="1"/>
    </xf>
    <xf numFmtId="0" fontId="18" fillId="0" borderId="0" xfId="0" applyFont="1" applyFill="1" applyAlignment="1">
      <alignment wrapText="1"/>
    </xf>
    <xf numFmtId="0" fontId="18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right"/>
    </xf>
    <xf numFmtId="4" fontId="18" fillId="0" borderId="1" xfId="0" applyNumberFormat="1" applyFont="1" applyFill="1" applyBorder="1" applyAlignment="1">
      <alignment horizontal="center" vertical="center" wrapText="1"/>
    </xf>
    <xf numFmtId="170" fontId="18" fillId="0" borderId="1" xfId="0" applyNumberFormat="1" applyFont="1" applyFill="1" applyBorder="1" applyAlignment="1">
      <alignment horizontal="center" vertical="center" wrapText="1"/>
    </xf>
    <xf numFmtId="171" fontId="18" fillId="0" borderId="1" xfId="0" applyNumberFormat="1" applyFont="1" applyFill="1" applyBorder="1" applyAlignment="1">
      <alignment horizontal="center" vertical="center" wrapText="1"/>
    </xf>
    <xf numFmtId="3" fontId="18" fillId="0" borderId="7" xfId="0" applyNumberFormat="1" applyFont="1" applyBorder="1" applyAlignment="1">
      <alignment horizontal="center" wrapText="1"/>
    </xf>
    <xf numFmtId="41" fontId="18" fillId="0" borderId="8" xfId="0" applyNumberFormat="1" applyFont="1" applyBorder="1" applyAlignment="1">
      <alignment horizontal="center" wrapText="1"/>
    </xf>
    <xf numFmtId="0" fontId="11" fillId="0" borderId="1" xfId="70" applyBorder="1" applyAlignment="1" applyProtection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3" fontId="18" fillId="0" borderId="7" xfId="0" applyNumberFormat="1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 inden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 inden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8" fillId="0" borderId="9" xfId="0" applyFont="1" applyBorder="1" applyAlignment="1">
      <alignment horizontal="left" vertical="top" wrapText="1" indent="2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 inden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49" fontId="18" fillId="0" borderId="0" xfId="80" applyNumberFormat="1" applyFont="1"/>
    <xf numFmtId="49" fontId="17" fillId="0" borderId="0" xfId="80" applyNumberFormat="1" applyFont="1" applyAlignment="1">
      <alignment horizontal="left"/>
    </xf>
    <xf numFmtId="0" fontId="21" fillId="0" borderId="0" xfId="80" applyFont="1"/>
    <xf numFmtId="0" fontId="22" fillId="0" borderId="0" xfId="80" applyFont="1" applyAlignment="1">
      <alignment horizontal="center"/>
    </xf>
    <xf numFmtId="0" fontId="22" fillId="0" borderId="0" xfId="80" applyFont="1" applyBorder="1"/>
    <xf numFmtId="0" fontId="22" fillId="0" borderId="0" xfId="80" applyFont="1"/>
    <xf numFmtId="49" fontId="18" fillId="0" borderId="0" xfId="80" applyNumberFormat="1" applyFont="1" applyBorder="1"/>
    <xf numFmtId="0" fontId="21" fillId="0" borderId="0" xfId="80" applyFont="1" applyBorder="1"/>
    <xf numFmtId="0" fontId="22" fillId="0" borderId="0" xfId="80" applyFont="1" applyBorder="1" applyAlignment="1">
      <alignment vertical="center"/>
    </xf>
    <xf numFmtId="49" fontId="18" fillId="0" borderId="1" xfId="80" applyNumberFormat="1" applyFont="1" applyBorder="1"/>
    <xf numFmtId="0" fontId="22" fillId="0" borderId="1" xfId="80" applyFont="1" applyBorder="1"/>
    <xf numFmtId="0" fontId="18" fillId="0" borderId="1" xfId="80" applyFont="1" applyBorder="1" applyAlignment="1">
      <alignment vertical="center"/>
    </xf>
    <xf numFmtId="0" fontId="18" fillId="0" borderId="0" xfId="80" applyFont="1" applyFill="1" applyBorder="1"/>
    <xf numFmtId="0" fontId="18" fillId="0" borderId="0" xfId="80" applyFont="1" applyFill="1" applyBorder="1" applyAlignment="1">
      <alignment vertical="center"/>
    </xf>
    <xf numFmtId="0" fontId="22" fillId="0" borderId="1" xfId="80" applyFont="1" applyBorder="1" applyAlignment="1">
      <alignment horizontal="center"/>
    </xf>
    <xf numFmtId="0" fontId="18" fillId="0" borderId="1" xfId="80" applyFont="1" applyBorder="1"/>
    <xf numFmtId="0" fontId="17" fillId="10" borderId="1" xfId="80" applyFont="1" applyFill="1" applyBorder="1"/>
    <xf numFmtId="2" fontId="22" fillId="10" borderId="1" xfId="80" applyNumberFormat="1" applyFont="1" applyFill="1" applyBorder="1"/>
    <xf numFmtId="2" fontId="22" fillId="0" borderId="0" xfId="80" applyNumberFormat="1" applyFont="1" applyFill="1" applyBorder="1"/>
    <xf numFmtId="173" fontId="22" fillId="0" borderId="0" xfId="80" applyNumberFormat="1" applyFont="1" applyFill="1" applyBorder="1"/>
    <xf numFmtId="0" fontId="18" fillId="11" borderId="1" xfId="80" applyFont="1" applyFill="1" applyBorder="1" applyAlignment="1">
      <alignment wrapText="1"/>
    </xf>
    <xf numFmtId="2" fontId="22" fillId="12" borderId="1" xfId="80" applyNumberFormat="1" applyFont="1" applyFill="1" applyBorder="1"/>
    <xf numFmtId="2" fontId="22" fillId="0" borderId="1" xfId="80" applyNumberFormat="1" applyFont="1" applyBorder="1"/>
    <xf numFmtId="0" fontId="17" fillId="13" borderId="1" xfId="80" applyFont="1" applyFill="1" applyBorder="1" applyAlignment="1">
      <alignment wrapText="1"/>
    </xf>
    <xf numFmtId="2" fontId="23" fillId="0" borderId="1" xfId="80" applyNumberFormat="1" applyFont="1" applyBorder="1"/>
    <xf numFmtId="2" fontId="23" fillId="0" borderId="0" xfId="80" applyNumberFormat="1" applyFont="1" applyFill="1" applyBorder="1"/>
    <xf numFmtId="0" fontId="18" fillId="0" borderId="1" xfId="80" applyFont="1" applyFill="1" applyBorder="1" applyAlignment="1"/>
    <xf numFmtId="0" fontId="18" fillId="14" borderId="1" xfId="80" applyFont="1" applyFill="1" applyBorder="1" applyAlignment="1"/>
    <xf numFmtId="2" fontId="22" fillId="14" borderId="1" xfId="80" applyNumberFormat="1" applyFont="1" applyFill="1" applyBorder="1"/>
    <xf numFmtId="174" fontId="22" fillId="15" borderId="1" xfId="80" applyNumberFormat="1" applyFont="1" applyFill="1" applyBorder="1"/>
    <xf numFmtId="174" fontId="22" fillId="15" borderId="1" xfId="80" applyNumberFormat="1" applyFont="1" applyFill="1" applyBorder="1" applyAlignment="1">
      <alignment horizontal="right"/>
    </xf>
    <xf numFmtId="175" fontId="24" fillId="0" borderId="0" xfId="80" applyNumberFormat="1" applyFont="1" applyFill="1" applyBorder="1"/>
    <xf numFmtId="174" fontId="22" fillId="0" borderId="0" xfId="80" applyNumberFormat="1" applyFont="1" applyFill="1" applyBorder="1" applyAlignment="1">
      <alignment horizontal="right"/>
    </xf>
    <xf numFmtId="2" fontId="22" fillId="15" borderId="1" xfId="80" applyNumberFormat="1" applyFont="1" applyFill="1" applyBorder="1"/>
    <xf numFmtId="0" fontId="18" fillId="0" borderId="1" xfId="80" applyFont="1" applyFill="1" applyBorder="1" applyAlignment="1">
      <alignment horizontal="right"/>
    </xf>
    <xf numFmtId="4" fontId="22" fillId="0" borderId="1" xfId="80" applyNumberFormat="1" applyFont="1" applyFill="1" applyBorder="1"/>
    <xf numFmtId="4" fontId="22" fillId="12" borderId="1" xfId="80" applyNumberFormat="1" applyFont="1" applyFill="1" applyBorder="1"/>
    <xf numFmtId="4" fontId="22" fillId="0" borderId="0" xfId="80" applyNumberFormat="1" applyFont="1" applyFill="1" applyBorder="1"/>
    <xf numFmtId="0" fontId="23" fillId="0" borderId="0" xfId="80" applyFont="1" applyFill="1"/>
    <xf numFmtId="0" fontId="22" fillId="0" borderId="0" xfId="80" applyFont="1" applyFill="1"/>
    <xf numFmtId="4" fontId="22" fillId="14" borderId="1" xfId="80" applyNumberFormat="1" applyFont="1" applyFill="1" applyBorder="1"/>
    <xf numFmtId="0" fontId="17" fillId="12" borderId="1" xfId="80" applyFont="1" applyFill="1" applyBorder="1" applyAlignment="1">
      <alignment wrapText="1"/>
    </xf>
    <xf numFmtId="4" fontId="23" fillId="14" borderId="1" xfId="80" applyNumberFormat="1" applyFont="1" applyFill="1" applyBorder="1"/>
    <xf numFmtId="4" fontId="22" fillId="14" borderId="1" xfId="80" applyNumberFormat="1" applyFont="1" applyFill="1" applyBorder="1" applyAlignment="1">
      <alignment horizontal="right"/>
    </xf>
    <xf numFmtId="0" fontId="17" fillId="12" borderId="1" xfId="80" applyFont="1" applyFill="1" applyBorder="1" applyAlignment="1" applyProtection="1">
      <alignment horizontal="left"/>
      <protection hidden="1"/>
    </xf>
    <xf numFmtId="4" fontId="22" fillId="16" borderId="1" xfId="80" applyNumberFormat="1" applyFont="1" applyFill="1" applyBorder="1"/>
    <xf numFmtId="0" fontId="17" fillId="0" borderId="1" xfId="80" applyFont="1" applyFill="1" applyBorder="1" applyAlignment="1" applyProtection="1">
      <alignment horizontal="right"/>
      <protection hidden="1"/>
    </xf>
    <xf numFmtId="0" fontId="18" fillId="0" borderId="1" xfId="80" applyFont="1" applyFill="1" applyBorder="1" applyAlignment="1" applyProtection="1">
      <alignment horizontal="right"/>
      <protection hidden="1"/>
    </xf>
    <xf numFmtId="4" fontId="22" fillId="0" borderId="1" xfId="80" applyNumberFormat="1" applyFont="1" applyBorder="1"/>
    <xf numFmtId="4" fontId="22" fillId="17" borderId="1" xfId="80" applyNumberFormat="1" applyFont="1" applyFill="1" applyBorder="1"/>
    <xf numFmtId="4" fontId="22" fillId="0" borderId="0" xfId="80" applyNumberFormat="1" applyFont="1" applyBorder="1"/>
    <xf numFmtId="0" fontId="18" fillId="0" borderId="1" xfId="80" applyFont="1" applyFill="1" applyBorder="1" applyAlignment="1" applyProtection="1">
      <alignment horizontal="right" wrapText="1"/>
      <protection hidden="1"/>
    </xf>
    <xf numFmtId="0" fontId="25" fillId="0" borderId="1" xfId="80" applyFont="1" applyFill="1" applyBorder="1" applyAlignment="1" applyProtection="1">
      <alignment horizontal="right"/>
      <protection hidden="1"/>
    </xf>
    <xf numFmtId="0" fontId="17" fillId="12" borderId="1" xfId="80" applyFont="1" applyFill="1" applyBorder="1" applyAlignment="1" applyProtection="1">
      <alignment horizontal="left" wrapText="1"/>
      <protection hidden="1"/>
    </xf>
    <xf numFmtId="4" fontId="23" fillId="16" borderId="1" xfId="80" applyNumberFormat="1" applyFont="1" applyFill="1" applyBorder="1"/>
    <xf numFmtId="4" fontId="23" fillId="14" borderId="1" xfId="80" applyNumberFormat="1" applyFont="1" applyFill="1" applyBorder="1" applyAlignment="1">
      <alignment horizontal="right"/>
    </xf>
    <xf numFmtId="4" fontId="23" fillId="18" borderId="1" xfId="80" applyNumberFormat="1" applyFont="1" applyFill="1" applyBorder="1"/>
    <xf numFmtId="4" fontId="22" fillId="9" borderId="1" xfId="80" applyNumberFormat="1" applyFont="1" applyFill="1" applyBorder="1"/>
    <xf numFmtId="4" fontId="23" fillId="17" borderId="1" xfId="80" applyNumberFormat="1" applyFont="1" applyFill="1" applyBorder="1"/>
    <xf numFmtId="0" fontId="17" fillId="16" borderId="1" xfId="80" applyFont="1" applyFill="1" applyBorder="1" applyAlignment="1" applyProtection="1">
      <alignment horizontal="left" wrapText="1"/>
      <protection hidden="1"/>
    </xf>
    <xf numFmtId="0" fontId="18" fillId="0" borderId="1" xfId="80" applyFont="1" applyBorder="1" applyAlignment="1">
      <alignment horizontal="right"/>
    </xf>
    <xf numFmtId="0" fontId="18" fillId="0" borderId="1" xfId="80" applyFont="1" applyBorder="1" applyAlignment="1">
      <alignment horizontal="right" wrapText="1"/>
    </xf>
    <xf numFmtId="0" fontId="17" fillId="10" borderId="1" xfId="80" applyFont="1" applyFill="1" applyBorder="1" applyAlignment="1" applyProtection="1">
      <alignment horizontal="right" wrapText="1"/>
      <protection hidden="1"/>
    </xf>
    <xf numFmtId="4" fontId="28" fillId="9" borderId="1" xfId="80" applyNumberFormat="1" applyFont="1" applyFill="1" applyBorder="1"/>
    <xf numFmtId="4" fontId="28" fillId="0" borderId="1" xfId="80" applyNumberFormat="1" applyFont="1" applyBorder="1"/>
    <xf numFmtId="4" fontId="22" fillId="0" borderId="0" xfId="80" applyNumberFormat="1" applyFont="1"/>
    <xf numFmtId="165" fontId="22" fillId="0" borderId="0" xfId="80" applyNumberFormat="1" applyFont="1"/>
    <xf numFmtId="4" fontId="23" fillId="0" borderId="1" xfId="80" applyNumberFormat="1" applyFont="1" applyFill="1" applyBorder="1"/>
    <xf numFmtId="0" fontId="22" fillId="0" borderId="0" xfId="80" applyFont="1" applyFill="1" applyBorder="1"/>
    <xf numFmtId="4" fontId="18" fillId="0" borderId="1" xfId="0" applyNumberFormat="1" applyFont="1" applyFill="1" applyBorder="1" applyAlignment="1">
      <alignment horizontal="right" wrapText="1"/>
    </xf>
    <xf numFmtId="4" fontId="18" fillId="0" borderId="1" xfId="0" applyNumberFormat="1" applyFont="1" applyFill="1" applyBorder="1" applyAlignment="1">
      <alignment horizontal="center" wrapText="1"/>
    </xf>
    <xf numFmtId="4" fontId="18" fillId="0" borderId="1" xfId="0" applyNumberFormat="1" applyFont="1" applyFill="1" applyBorder="1" applyAlignment="1">
      <alignment horizontal="right"/>
    </xf>
    <xf numFmtId="0" fontId="18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 vertical="top" wrapText="1" inden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 indent="1"/>
    </xf>
    <xf numFmtId="0" fontId="18" fillId="0" borderId="1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0" xfId="0" applyFont="1" applyFill="1" applyAlignment="1">
      <alignment horizontal="left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top" wrapText="1"/>
    </xf>
    <xf numFmtId="0" fontId="18" fillId="0" borderId="17" xfId="0" applyFont="1" applyFill="1" applyBorder="1" applyAlignment="1">
      <alignment horizontal="center" vertical="top" wrapText="1"/>
    </xf>
    <xf numFmtId="0" fontId="18" fillId="0" borderId="15" xfId="0" applyFont="1" applyFill="1" applyBorder="1" applyAlignment="1">
      <alignment horizontal="center" vertical="top" wrapText="1"/>
    </xf>
    <xf numFmtId="0" fontId="18" fillId="0" borderId="9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3" fontId="18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 indent="1"/>
    </xf>
    <xf numFmtId="0" fontId="18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7" xfId="0" applyFont="1" applyBorder="1" applyAlignment="1">
      <alignment horizontal="left" vertical="center" wrapText="1" indent="1"/>
    </xf>
    <xf numFmtId="0" fontId="18" fillId="0" borderId="3" xfId="0" applyFont="1" applyBorder="1" applyAlignment="1">
      <alignment horizontal="left" vertical="center" wrapText="1" indent="1"/>
    </xf>
    <xf numFmtId="0" fontId="18" fillId="0" borderId="8" xfId="0" applyFont="1" applyBorder="1" applyAlignment="1">
      <alignment horizontal="left" vertical="center" wrapText="1" indent="1"/>
    </xf>
    <xf numFmtId="0" fontId="18" fillId="0" borderId="0" xfId="0" applyFont="1" applyAlignment="1">
      <alignment horizontal="left" wrapText="1"/>
    </xf>
    <xf numFmtId="0" fontId="18" fillId="0" borderId="6" xfId="0" applyFont="1" applyBorder="1" applyAlignment="1">
      <alignment horizontal="center"/>
    </xf>
    <xf numFmtId="0" fontId="18" fillId="0" borderId="9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2" fontId="18" fillId="0" borderId="9" xfId="0" applyNumberFormat="1" applyFont="1" applyBorder="1" applyAlignment="1">
      <alignment horizontal="center" vertical="top" wrapText="1"/>
    </xf>
    <xf numFmtId="2" fontId="18" fillId="0" borderId="10" xfId="0" applyNumberFormat="1" applyFont="1" applyBorder="1" applyAlignment="1">
      <alignment horizontal="center" vertical="top" wrapText="1"/>
    </xf>
    <xf numFmtId="2" fontId="18" fillId="0" borderId="1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 indent="2"/>
    </xf>
    <xf numFmtId="0" fontId="20" fillId="0" borderId="9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left" vertical="center" wrapText="1" indent="7"/>
    </xf>
    <xf numFmtId="0" fontId="18" fillId="0" borderId="10" xfId="0" applyFont="1" applyBorder="1" applyAlignment="1">
      <alignment horizontal="left" vertical="center" wrapText="1" indent="7"/>
    </xf>
    <xf numFmtId="0" fontId="18" fillId="0" borderId="11" xfId="0" applyFont="1" applyBorder="1" applyAlignment="1">
      <alignment horizontal="left" vertical="center" wrapText="1" indent="7"/>
    </xf>
    <xf numFmtId="2" fontId="18" fillId="0" borderId="1" xfId="0" applyNumberFormat="1" applyFont="1" applyBorder="1" applyAlignment="1">
      <alignment horizontal="center" vertical="top" wrapText="1"/>
    </xf>
    <xf numFmtId="0" fontId="22" fillId="0" borderId="0" xfId="80" applyFont="1" applyBorder="1" applyAlignment="1">
      <alignment vertical="center"/>
    </xf>
    <xf numFmtId="4" fontId="18" fillId="0" borderId="1" xfId="79" applyNumberFormat="1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left" vertical="center" wrapText="1" indent="1"/>
    </xf>
    <xf numFmtId="0" fontId="18" fillId="0" borderId="0" xfId="0" applyFont="1" applyFill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2" fontId="18" fillId="0" borderId="0" xfId="0" applyNumberFormat="1" applyFont="1" applyFill="1" applyAlignment="1">
      <alignment horizontal="left" vertical="center"/>
    </xf>
    <xf numFmtId="4" fontId="18" fillId="0" borderId="1" xfId="79" applyNumberFormat="1" applyFont="1" applyFill="1" applyBorder="1" applyAlignment="1">
      <alignment horizontal="right" wrapText="1"/>
    </xf>
    <xf numFmtId="0" fontId="18" fillId="0" borderId="1" xfId="0" applyFont="1" applyFill="1" applyBorder="1" applyAlignment="1">
      <alignment horizontal="left" vertical="top" wrapText="1" indent="2"/>
    </xf>
    <xf numFmtId="0" fontId="18" fillId="0" borderId="1" xfId="0" applyFont="1" applyFill="1" applyBorder="1" applyAlignment="1">
      <alignment horizontal="left" vertical="top" wrapText="1" indent="3"/>
    </xf>
    <xf numFmtId="0" fontId="20" fillId="0" borderId="0" xfId="0" applyFont="1" applyFill="1"/>
    <xf numFmtId="4" fontId="18" fillId="0" borderId="0" xfId="0" applyNumberFormat="1" applyFont="1" applyFill="1"/>
    <xf numFmtId="10" fontId="18" fillId="0" borderId="0" xfId="0" applyNumberFormat="1" applyFont="1" applyFill="1"/>
    <xf numFmtId="0" fontId="18" fillId="0" borderId="12" xfId="0" applyFont="1" applyFill="1" applyBorder="1" applyAlignment="1">
      <alignment horizontal="left" vertical="top" wrapText="1" indent="1"/>
    </xf>
    <xf numFmtId="0" fontId="18" fillId="0" borderId="15" xfId="0" applyFont="1" applyFill="1" applyBorder="1" applyAlignment="1">
      <alignment horizontal="left" vertical="top" wrapText="1" indent="1"/>
    </xf>
    <xf numFmtId="0" fontId="18" fillId="0" borderId="12" xfId="0" applyFont="1" applyFill="1" applyBorder="1" applyAlignment="1">
      <alignment horizontal="left" vertical="top" wrapText="1" indent="1"/>
    </xf>
    <xf numFmtId="2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right"/>
    </xf>
    <xf numFmtId="0" fontId="18" fillId="0" borderId="0" xfId="0" applyFont="1" applyFill="1" applyAlignment="1">
      <alignment horizontal="left" inden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top" wrapText="1"/>
    </xf>
    <xf numFmtId="2" fontId="18" fillId="0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/>
    </xf>
    <xf numFmtId="4" fontId="18" fillId="0" borderId="1" xfId="0" applyNumberFormat="1" applyFont="1" applyFill="1" applyBorder="1" applyAlignment="1"/>
  </cellXfs>
  <cellStyles count="1828">
    <cellStyle name="_ ТЭЦ февраль 04г" xfId="81"/>
    <cellStyle name="_1.2.1 Отчет о прибылях и убытках" xfId="82"/>
    <cellStyle name="_1.2.1.Отчет о прибылях и убытках Profit and loss" xfId="83"/>
    <cellStyle name="_1.2.3.Баланс Balance" xfId="84"/>
    <cellStyle name="_1.3. План производства Production" xfId="85"/>
    <cellStyle name="_1.4. ТЭП Technical parametres" xfId="86"/>
    <cellStyle name="_1.Полная себестоимость алюминия Aluminium costs" xfId="87"/>
    <cellStyle name="_105_Р-05-3 факт май 2004" xfId="88"/>
    <cellStyle name="_106_Р-05-3 факт июнь 2004" xfId="89"/>
    <cellStyle name="_109_Р-05-3 факт сентябрь 20041" xfId="90"/>
    <cellStyle name="_109_Р-05-3 факт сентябрь 20042" xfId="91"/>
    <cellStyle name="_2. Индивидуальные показатели 2005 г" xfId="92"/>
    <cellStyle name="_2.Себестоимость глинозема Alumina costs" xfId="93"/>
    <cellStyle name="_2003-08 Оперативный отчет (1 ч) (Носта)" xfId="94"/>
    <cellStyle name="_2003-08 Оперативный отчет (1и2 ч) (Носта)" xfId="95"/>
    <cellStyle name="_2003-08 Оперативный отчет (Медиа)" xfId="96"/>
    <cellStyle name="_2003-11 Оперативный отчет (Медиа)" xfId="97"/>
    <cellStyle name="_2006planbookfile" xfId="98"/>
    <cellStyle name="_2006planbookfile_0 отчет СЕО (июль)" xfId="99"/>
    <cellStyle name="_2006planbookfile_0 отчет СЕО (июль) 2" xfId="100"/>
    <cellStyle name="_2006planbookfile_0 отчет СЕО (июль) 3" xfId="101"/>
    <cellStyle name="_2006planbookfile_0 отчет СЕО (июль) 4" xfId="102"/>
    <cellStyle name="_2006planbookfile_0 отчет СЕО (июль)_Бизнес-план на 2010 год ЕСЭ форма ИЭ" xfId="103"/>
    <cellStyle name="_2006planbookfile_0 отчет СЕО (июль)_ВГО БДР-БДДС 2010 (2)" xfId="104"/>
    <cellStyle name="_2006planbookfile_0 отчет СЕО (июль)_Произв показатели и PL (формы для ДЗО) (3)" xfId="105"/>
    <cellStyle name="_2006planbookfile_0 отчет СЕО (июль)_Таблицы для заполнения" xfId="106"/>
    <cellStyle name="_2006planbookfile_0 отчет СЕО (июль)_Формат БП" xfId="107"/>
    <cellStyle name="_2006planbookfile_0 отчет СЕО (июль)_Формат-2010" xfId="108"/>
    <cellStyle name="_2006planbookfile_0 отчет СЕО (июль)_Формат-2010_ВГО БДР-БДДС 2010 (2)" xfId="109"/>
    <cellStyle name="_2006planbookfile_0 отчет СЕО (июль)_Формат-2010_Таблицы для заполнения" xfId="110"/>
    <cellStyle name="_2006planbookfile_ВГО БДР-БДДС 2010 (2)" xfId="111"/>
    <cellStyle name="_2006planbookfile_Таблицы для заполнения" xfId="112"/>
    <cellStyle name="_2006planbookfile_Формат-2010" xfId="113"/>
    <cellStyle name="_2006planbookfile_Формат-2010_Таблицы для заполнения" xfId="114"/>
    <cellStyle name="_2006planfile" xfId="115"/>
    <cellStyle name="_2006planfile_0 отчет СЕО (июль)" xfId="116"/>
    <cellStyle name="_2006planfile_0 отчет СЕО (июль) 2" xfId="117"/>
    <cellStyle name="_2006planfile_0 отчет СЕО (июль) 3" xfId="118"/>
    <cellStyle name="_2006planfile_0 отчет СЕО (июль) 4" xfId="119"/>
    <cellStyle name="_2006planfile_0 отчет СЕО (июль)_Бизнес-план на 2010 год ЕСЭ форма ИЭ" xfId="120"/>
    <cellStyle name="_2006planfile_0 отчет СЕО (июль)_ВГО БДР-БДДС 2010 (2)" xfId="121"/>
    <cellStyle name="_2006planfile_0 отчет СЕО (июль)_Произв показатели и PL (формы для ДЗО) (3)" xfId="122"/>
    <cellStyle name="_2006planfile_0 отчет СЕО (июль)_Таблицы для заполнения" xfId="123"/>
    <cellStyle name="_2006planfile_0 отчет СЕО (июль)_Формат БП" xfId="124"/>
    <cellStyle name="_2006planfile_0 отчет СЕО (июль)_Формат-2010" xfId="125"/>
    <cellStyle name="_2006planfile_0 отчет СЕО (июль)_Формат-2010_ВГО БДР-БДДС 2010 (2)" xfId="126"/>
    <cellStyle name="_2006planfile_0 отчет СЕО (июль)_Формат-2010_Таблицы для заполнения" xfId="127"/>
    <cellStyle name="_2006planfile_ВГО БДР-БДДС 2010 (2)" xfId="128"/>
    <cellStyle name="_2006planfile_Таблицы для заполнения" xfId="129"/>
    <cellStyle name="_2006planfile_Формат-2010" xfId="130"/>
    <cellStyle name="_2006planfile_Формат-2010_Таблицы для заполнения" xfId="131"/>
    <cellStyle name="_2006planpost" xfId="132"/>
    <cellStyle name="_2006planpost_0 отчет СЕО (июль)" xfId="133"/>
    <cellStyle name="_2006planpost_0 отчет СЕО (июль) 2" xfId="134"/>
    <cellStyle name="_2006planpost_0 отчет СЕО (июль) 3" xfId="135"/>
    <cellStyle name="_2006planpost_0 отчет СЕО (июль) 4" xfId="136"/>
    <cellStyle name="_2006planpost_0 отчет СЕО (июль)_Бизнес-план на 2010 год ЕСЭ форма ИЭ" xfId="137"/>
    <cellStyle name="_2006planpost_0 отчет СЕО (июль)_ВГО БДР-БДДС 2010 (2)" xfId="138"/>
    <cellStyle name="_2006planpost_0 отчет СЕО (июль)_Произв показатели и PL (формы для ДЗО) (3)" xfId="139"/>
    <cellStyle name="_2006planpost_0 отчет СЕО (июль)_Таблицы для заполнения" xfId="140"/>
    <cellStyle name="_2006planpost_0 отчет СЕО (июль)_Формат БП" xfId="141"/>
    <cellStyle name="_2006planpost_0 отчет СЕО (июль)_Формат-2010" xfId="142"/>
    <cellStyle name="_2006planpost_0 отчет СЕО (июль)_Формат-2010_ВГО БДР-БДДС 2010 (2)" xfId="143"/>
    <cellStyle name="_2006planpost_0 отчет СЕО (июль)_Формат-2010_Таблицы для заполнения" xfId="144"/>
    <cellStyle name="_2006planpost_ВГО БДР-БДДС 2010 (2)" xfId="145"/>
    <cellStyle name="_2006planpost_Таблицы для заполнения" xfId="146"/>
    <cellStyle name="_2006planpost_Формат-2010" xfId="147"/>
    <cellStyle name="_2006planpost_Формат-2010_Таблицы для заполнения" xfId="148"/>
    <cellStyle name="_2007. 12. 12 Смета-БДР БДДС ББЛ  (СВОД) ЗАО Иркутскэнерготранс" xfId="149"/>
    <cellStyle name="_2007planfile" xfId="150"/>
    <cellStyle name="_2007planfile_0 отчет СЕО (июль)" xfId="151"/>
    <cellStyle name="_2007planfile_0 отчет СЕО (июль) 2" xfId="152"/>
    <cellStyle name="_2007planfile_0 отчет СЕО (июль) 3" xfId="153"/>
    <cellStyle name="_2007planfile_0 отчет СЕО (июль) 4" xfId="154"/>
    <cellStyle name="_2007planfile_0 отчет СЕО (июль)_Бизнес-план на 2010 год ЕСЭ форма ИЭ" xfId="155"/>
    <cellStyle name="_2007planfile_0 отчет СЕО (июль)_ВГО БДР-БДДС 2010 (2)" xfId="156"/>
    <cellStyle name="_2007planfile_0 отчет СЕО (июль)_Произв показатели и PL (формы для ДЗО) (3)" xfId="157"/>
    <cellStyle name="_2007planfile_0 отчет СЕО (июль)_Таблицы для заполнения" xfId="158"/>
    <cellStyle name="_2007planfile_0 отчет СЕО (июль)_Формат БП" xfId="159"/>
    <cellStyle name="_2007planfile_0 отчет СЕО (июль)_Формат-2010" xfId="160"/>
    <cellStyle name="_2007planfile_0 отчет СЕО (июль)_Формат-2010_ВГО БДР-БДДС 2010 (2)" xfId="161"/>
    <cellStyle name="_2007planfile_0 отчет СЕО (июль)_Формат-2010_Таблицы для заполнения" xfId="162"/>
    <cellStyle name="_2007planfile_ВГО БДР-БДДС 2010 (2)" xfId="163"/>
    <cellStyle name="_2007planfile_Таблицы для заполнения" xfId="164"/>
    <cellStyle name="_2007planfile_Формат-2010" xfId="165"/>
    <cellStyle name="_2007planfile_Формат-2010_Таблицы для заполнения" xfId="166"/>
    <cellStyle name="_23.01.03_КрАЗ_изм НЗП_ноя0211мес.02" xfId="167"/>
    <cellStyle name="_3.Затраты на глинозем бокситы Purchasing alumina bauxite" xfId="168"/>
    <cellStyle name="_4.1.Инвестиционны бюджет Investment budget" xfId="169"/>
    <cellStyle name="_4.Себестоимость боксита Bauxite productioncosts" xfId="170"/>
    <cellStyle name="_5.Кредитный портфель Credit portfolio" xfId="171"/>
    <cellStyle name="_5_Регламент UC RUSAL - УК-текущее планирование" xfId="172"/>
    <cellStyle name="_5_Таблицы_Xtrata_Окт 07_RUS_18-10-07" xfId="173"/>
    <cellStyle name="_7.5.оборотный капитал" xfId="174"/>
    <cellStyle name="_7-3 17-03-05" xfId="175"/>
    <cellStyle name="_9ALcost" xfId="176"/>
    <cellStyle name="_Aluminium cost_Aug08" xfId="177"/>
    <cellStyle name="_Base PNL нояб-2006 GD" xfId="178"/>
    <cellStyle name="_Base-1 PNL нояб-2006 GD" xfId="179"/>
    <cellStyle name="_Budget En+ 26.01.07 draft" xfId="180"/>
    <cellStyle name="_Cash balances" xfId="181"/>
    <cellStyle name="_Cash Cost алюминий UC RUSAL Факт дек+12м 2007 - 04-02-08" xfId="182"/>
    <cellStyle name="_CC СУАЛ 06тп" xfId="183"/>
    <cellStyle name="_CEO_Report_1.5" xfId="184"/>
    <cellStyle name="_CEO_Report_1.5_0 отчет СЕО (июль)" xfId="185"/>
    <cellStyle name="_CEO_Report_1.5_0 отчет СЕО (июль) 2" xfId="186"/>
    <cellStyle name="_CEO_Report_1.5_0 отчет СЕО (июль) 3" xfId="187"/>
    <cellStyle name="_CEO_Report_1.5_0 отчет СЕО (июль) 4" xfId="188"/>
    <cellStyle name="_CEO_Report_1.5_0 отчет СЕО (июль)_Бизнес-план на 2010 год ЕСЭ форма ИЭ" xfId="189"/>
    <cellStyle name="_CEO_Report_1.5_0 отчет СЕО (июль)_ВГО БДР-БДДС 2010 (2)" xfId="190"/>
    <cellStyle name="_CEO_Report_1.5_0 отчет СЕО (июль)_Произв показатели и PL (формы для ДЗО) (3)" xfId="191"/>
    <cellStyle name="_CEO_Report_1.5_0 отчет СЕО (июль)_Таблицы для заполнения" xfId="192"/>
    <cellStyle name="_CEO_Report_1.5_0 отчет СЕО (июль)_Формат БП" xfId="193"/>
    <cellStyle name="_CEO_Report_1.5_0 отчет СЕО (июль)_Формат-2010" xfId="194"/>
    <cellStyle name="_CEO_Report_1.5_0 отчет СЕО (июль)_Формат-2010_ВГО БДР-БДДС 2010 (2)" xfId="195"/>
    <cellStyle name="_CEO_Report_1.5_0 отчет СЕО (июль)_Формат-2010_Таблицы для заполнения" xfId="196"/>
    <cellStyle name="_CEO_Report_1.5_ВГО БДР-БДДС 2010 (2)" xfId="197"/>
    <cellStyle name="_CEO_Report_1.5_Таблицы для заполнения" xfId="198"/>
    <cellStyle name="_CEO_Report_1.5_Формат-2010" xfId="199"/>
    <cellStyle name="_CEO_Report_1.5_Формат-2010_Таблицы для заполнения" xfId="200"/>
    <cellStyle name="_CPI foodimp" xfId="201"/>
    <cellStyle name="_EN+ 07 CF 25.01.07 evening" xfId="202"/>
    <cellStyle name="_FFF" xfId="1"/>
    <cellStyle name="_FFF_New Form10_2" xfId="2"/>
    <cellStyle name="_FFF_Nsi" xfId="3"/>
    <cellStyle name="_FFF_Nsi_1" xfId="4"/>
    <cellStyle name="_FFF_Nsi_139" xfId="5"/>
    <cellStyle name="_FFF_Nsi_140" xfId="6"/>
    <cellStyle name="_FFF_Nsi_140(Зах)" xfId="7"/>
    <cellStyle name="_FFF_Nsi_140_mod" xfId="8"/>
    <cellStyle name="_FFF_Summary" xfId="9"/>
    <cellStyle name="_FFF_Tax_form_1кв_3" xfId="10"/>
    <cellStyle name="_FFF_БКЭ" xfId="11"/>
    <cellStyle name="_Final_Book_010301" xfId="12"/>
    <cellStyle name="_Final_Book_010301_New Form10_2" xfId="13"/>
    <cellStyle name="_Final_Book_010301_Nsi" xfId="14"/>
    <cellStyle name="_Final_Book_010301_Nsi_1" xfId="15"/>
    <cellStyle name="_Final_Book_010301_Nsi_139" xfId="16"/>
    <cellStyle name="_Final_Book_010301_Nsi_140" xfId="17"/>
    <cellStyle name="_Final_Book_010301_Nsi_140(Зах)" xfId="18"/>
    <cellStyle name="_Final_Book_010301_Nsi_140_mod" xfId="19"/>
    <cellStyle name="_Final_Book_010301_Summary" xfId="20"/>
    <cellStyle name="_Final_Book_010301_Tax_form_1кв_3" xfId="21"/>
    <cellStyle name="_Final_Book_010301_БКЭ" xfId="22"/>
    <cellStyle name="_for presentation 9m07_5_с динамикой" xfId="203"/>
    <cellStyle name="_for presentation 9m07_5_с динамикой_0 отчет СЕО (июль)" xfId="204"/>
    <cellStyle name="_for presentation 9m07_5_с динамикой_0 отчет СЕО (июль) 2" xfId="205"/>
    <cellStyle name="_for presentation 9m07_5_с динамикой_0 отчет СЕО (июль) 3" xfId="206"/>
    <cellStyle name="_for presentation 9m07_5_с динамикой_0 отчет СЕО (июль) 4" xfId="207"/>
    <cellStyle name="_for presentation 9m07_5_с динамикой_0 отчет СЕО (июль)_Бизнес-план на 2010 год ЕСЭ форма ИЭ" xfId="208"/>
    <cellStyle name="_for presentation 9m07_5_с динамикой_0 отчет СЕО (июль)_ВГО БДР-БДДС 2010 (2)" xfId="209"/>
    <cellStyle name="_for presentation 9m07_5_с динамикой_0 отчет СЕО (июль)_Произв показатели и PL (формы для ДЗО) (3)" xfId="210"/>
    <cellStyle name="_for presentation 9m07_5_с динамикой_0 отчет СЕО (июль)_Таблицы для заполнения" xfId="211"/>
    <cellStyle name="_for presentation 9m07_5_с динамикой_0 отчет СЕО (июль)_Формат БП" xfId="212"/>
    <cellStyle name="_for presentation 9m07_5_с динамикой_0 отчет СЕО (июль)_Формат-2010" xfId="213"/>
    <cellStyle name="_for presentation 9m07_5_с динамикой_0 отчет СЕО (июль)_Формат-2010_ВГО БДР-БДДС 2010 (2)" xfId="214"/>
    <cellStyle name="_for presentation 9m07_5_с динамикой_0 отчет СЕО (июль)_Формат-2010_Таблицы для заполнения" xfId="215"/>
    <cellStyle name="_for presentation 9m07_5_с динамикой_ВГО БДР-БДДС 2010 (2)" xfId="216"/>
    <cellStyle name="_for presentation 9m07_5_с динамикой_Таблицы для заполнения" xfId="217"/>
    <cellStyle name="_for presentation 9m07_5_с динамикой_Формат-2010" xfId="218"/>
    <cellStyle name="_for presentation 9m07_5_с динамикой_Формат-2010_Таблицы для заполнения" xfId="219"/>
    <cellStyle name="_for presentation 9m07_OlgaEK" xfId="220"/>
    <cellStyle name="_for presentation 9m07_OlgaEK_0 отчет СЕО (июль)" xfId="221"/>
    <cellStyle name="_for presentation 9m07_OlgaEK_0 отчет СЕО (июль) 2" xfId="222"/>
    <cellStyle name="_for presentation 9m07_OlgaEK_0 отчет СЕО (июль) 3" xfId="223"/>
    <cellStyle name="_for presentation 9m07_OlgaEK_0 отчет СЕО (июль) 4" xfId="224"/>
    <cellStyle name="_for presentation 9m07_OlgaEK_0 отчет СЕО (июль)_Бизнес-план на 2010 год ЕСЭ форма ИЭ" xfId="225"/>
    <cellStyle name="_for presentation 9m07_OlgaEK_0 отчет СЕО (июль)_ВГО БДР-БДДС 2010 (2)" xfId="226"/>
    <cellStyle name="_for presentation 9m07_OlgaEK_0 отчет СЕО (июль)_Произв показатели и PL (формы для ДЗО) (3)" xfId="227"/>
    <cellStyle name="_for presentation 9m07_OlgaEK_0 отчет СЕО (июль)_Таблицы для заполнения" xfId="228"/>
    <cellStyle name="_for presentation 9m07_OlgaEK_0 отчет СЕО (июль)_Формат БП" xfId="229"/>
    <cellStyle name="_for presentation 9m07_OlgaEK_0 отчет СЕО (июль)_Формат-2010" xfId="230"/>
    <cellStyle name="_for presentation 9m07_OlgaEK_0 отчет СЕО (июль)_Формат-2010_ВГО БДР-БДДС 2010 (2)" xfId="231"/>
    <cellStyle name="_for presentation 9m07_OlgaEK_0 отчет СЕО (июль)_Формат-2010_Таблицы для заполнения" xfId="232"/>
    <cellStyle name="_for presentation 9m07_OlgaEK_ВГО БДР-БДДС 2010 (2)" xfId="233"/>
    <cellStyle name="_for presentation 9m07_OlgaEK_Таблицы для заполнения" xfId="234"/>
    <cellStyle name="_for presentation 9m07_OlgaEK_Формат-2010" xfId="235"/>
    <cellStyle name="_for presentation 9m07_OlgaEK_Формат-2010_Таблицы для заполнения" xfId="236"/>
    <cellStyle name="_Grouplist Энергетика" xfId="237"/>
    <cellStyle name="_List of reports New_Rusal" xfId="238"/>
    <cellStyle name="_macro 2012 var 1" xfId="239"/>
    <cellStyle name="_Mgmt report0306" xfId="240"/>
    <cellStyle name="_Mgmt report0306_0 отчет СЕО (июль)" xfId="241"/>
    <cellStyle name="_Mgmt report0306_0 отчет СЕО (июль) 2" xfId="242"/>
    <cellStyle name="_Mgmt report0306_0 отчет СЕО (июль) 3" xfId="243"/>
    <cellStyle name="_Mgmt report0306_0 отчет СЕО (июль) 4" xfId="244"/>
    <cellStyle name="_Mgmt report0306_0 отчет СЕО (июль)_Бизнес-план на 2010 год ЕСЭ форма ИЭ" xfId="245"/>
    <cellStyle name="_Mgmt report0306_0 отчет СЕО (июль)_ВГО БДР-БДДС 2010 (2)" xfId="246"/>
    <cellStyle name="_Mgmt report0306_0 отчет СЕО (июль)_Произв показатели и PL (формы для ДЗО) (3)" xfId="247"/>
    <cellStyle name="_Mgmt report0306_0 отчет СЕО (июль)_Таблицы для заполнения" xfId="248"/>
    <cellStyle name="_Mgmt report0306_0 отчет СЕО (июль)_Формат БП" xfId="249"/>
    <cellStyle name="_Mgmt report0306_0 отчет СЕО (июль)_Формат-2010" xfId="250"/>
    <cellStyle name="_Mgmt report0306_0 отчет СЕО (июль)_Формат-2010_ВГО БДР-БДДС 2010 (2)" xfId="251"/>
    <cellStyle name="_Mgmt report0306_0 отчет СЕО (июль)_Формат-2010_Таблицы для заполнения" xfId="252"/>
    <cellStyle name="_Mgmt report0306_ВГО БДР-БДДС 2010 (2)" xfId="253"/>
    <cellStyle name="_Mgmt report0306_Таблицы для заполнения" xfId="254"/>
    <cellStyle name="_Mgmt report0306_Формат-2010" xfId="255"/>
    <cellStyle name="_Mgmt report0306_Формат-2010_Таблицы для заполнения" xfId="256"/>
    <cellStyle name="_Monthly report of UC RUSAL 03(plan)" xfId="257"/>
    <cellStyle name="_Monthly report of UC RUSAL 03(plan)_0 отчет СЕО (июль)" xfId="258"/>
    <cellStyle name="_Monthly report of UC RUSAL 03(plan)_0 отчет СЕО (июль) 2" xfId="259"/>
    <cellStyle name="_Monthly report of UC RUSAL 03(plan)_0 отчет СЕО (июль) 3" xfId="260"/>
    <cellStyle name="_Monthly report of UC RUSAL 03(plan)_0 отчет СЕО (июль) 4" xfId="261"/>
    <cellStyle name="_Monthly report of UC RUSAL 03(plan)_0 отчет СЕО (июль)_Бизнес-план на 2010 год ЕСЭ форма ИЭ" xfId="262"/>
    <cellStyle name="_Monthly report of UC RUSAL 03(plan)_0 отчет СЕО (июль)_ВГО БДР-БДДС 2010 (2)" xfId="263"/>
    <cellStyle name="_Monthly report of UC RUSAL 03(plan)_0 отчет СЕО (июль)_Произв показатели и PL (формы для ДЗО) (3)" xfId="264"/>
    <cellStyle name="_Monthly report of UC RUSAL 03(plan)_0 отчет СЕО (июль)_Таблицы для заполнения" xfId="265"/>
    <cellStyle name="_Monthly report of UC RUSAL 03(plan)_0 отчет СЕО (июль)_Формат БП" xfId="266"/>
    <cellStyle name="_Monthly report of UC RUSAL 03(plan)_0 отчет СЕО (июль)_Формат-2010" xfId="267"/>
    <cellStyle name="_Monthly report of UC RUSAL 03(plan)_0 отчет СЕО (июль)_Формат-2010_ВГО БДР-БДДС 2010 (2)" xfId="268"/>
    <cellStyle name="_Monthly report of UC RUSAL 03(plan)_0 отчет СЕО (июль)_Формат-2010_Таблицы для заполнения" xfId="269"/>
    <cellStyle name="_Monthly report of UC RUSAL 03(plan)_ВГО БДР-БДДС 2010 (2)" xfId="270"/>
    <cellStyle name="_Monthly report of UC RUSAL 03(plan)_Таблицы для заполнения" xfId="271"/>
    <cellStyle name="_Monthly report of UC RUSAL 03(plan)_Формат-2010" xfId="272"/>
    <cellStyle name="_Monthly report of UC RUSAL 03(plan)_Формат-2010_Таблицы для заполнения" xfId="273"/>
    <cellStyle name="_Monthly report of UC RUSAL APRIL" xfId="274"/>
    <cellStyle name="_Monthly report of UC RUSAL APRIL_0 отчет СЕО (июль)" xfId="275"/>
    <cellStyle name="_Monthly report of UC RUSAL APRIL_0 отчет СЕО (июль) 2" xfId="276"/>
    <cellStyle name="_Monthly report of UC RUSAL APRIL_0 отчет СЕО (июль) 3" xfId="277"/>
    <cellStyle name="_Monthly report of UC RUSAL APRIL_0 отчет СЕО (июль) 4" xfId="278"/>
    <cellStyle name="_Monthly report of UC RUSAL APRIL_0 отчет СЕО (июль)_Бизнес-план на 2010 год ЕСЭ форма ИЭ" xfId="279"/>
    <cellStyle name="_Monthly report of UC RUSAL APRIL_0 отчет СЕО (июль)_ВГО БДР-БДДС 2010 (2)" xfId="280"/>
    <cellStyle name="_Monthly report of UC RUSAL APRIL_0 отчет СЕО (июль)_Произв показатели и PL (формы для ДЗО) (3)" xfId="281"/>
    <cellStyle name="_Monthly report of UC RUSAL APRIL_0 отчет СЕО (июль)_Таблицы для заполнения" xfId="282"/>
    <cellStyle name="_Monthly report of UC RUSAL APRIL_0 отчет СЕО (июль)_Формат БП" xfId="283"/>
    <cellStyle name="_Monthly report of UC RUSAL APRIL_0 отчет СЕО (июль)_Формат-2010" xfId="284"/>
    <cellStyle name="_Monthly report of UC RUSAL APRIL_0 отчет СЕО (июль)_Формат-2010_ВГО БДР-БДДС 2010 (2)" xfId="285"/>
    <cellStyle name="_Monthly report of UC RUSAL APRIL_0 отчет СЕО (июль)_Формат-2010_Таблицы для заполнения" xfId="286"/>
    <cellStyle name="_Monthly report of UC RUSAL APRIL_ВГО БДР-БДДС 2010 (2)" xfId="287"/>
    <cellStyle name="_Monthly report of UC RUSAL APRIL_Таблицы для заполнения" xfId="288"/>
    <cellStyle name="_Monthly report of UC RUSAL APRIL_Формат-2010" xfId="289"/>
    <cellStyle name="_Monthly report of UC RUSAL APRIL_Формат-2010_Таблицы для заполнения" xfId="290"/>
    <cellStyle name="_Monthly report of UC RUSAL December(fact)_Куликов" xfId="291"/>
    <cellStyle name="_Monthly report of UC RUSAL December(fact)_Куликов_0 отчет СЕО (июль)" xfId="292"/>
    <cellStyle name="_Monthly report of UC RUSAL December(fact)_Куликов_0 отчет СЕО (июль) 2" xfId="293"/>
    <cellStyle name="_Monthly report of UC RUSAL December(fact)_Куликов_0 отчет СЕО (июль) 3" xfId="294"/>
    <cellStyle name="_Monthly report of UC RUSAL December(fact)_Куликов_0 отчет СЕО (июль) 4" xfId="295"/>
    <cellStyle name="_Monthly report of UC RUSAL December(fact)_Куликов_0 отчет СЕО (июль)_Бизнес-план на 2010 год ЕСЭ форма ИЭ" xfId="296"/>
    <cellStyle name="_Monthly report of UC RUSAL December(fact)_Куликов_0 отчет СЕО (июль)_ВГО БДР-БДДС 2010 (2)" xfId="297"/>
    <cellStyle name="_Monthly report of UC RUSAL December(fact)_Куликов_0 отчет СЕО (июль)_Произв показатели и PL (формы для ДЗО) (3)" xfId="298"/>
    <cellStyle name="_Monthly report of UC RUSAL December(fact)_Куликов_0 отчет СЕО (июль)_Таблицы для заполнения" xfId="299"/>
    <cellStyle name="_Monthly report of UC RUSAL December(fact)_Куликов_0 отчет СЕО (июль)_Формат БП" xfId="300"/>
    <cellStyle name="_Monthly report of UC RUSAL December(fact)_Куликов_0 отчет СЕО (июль)_Формат-2010" xfId="301"/>
    <cellStyle name="_Monthly report of UC RUSAL December(fact)_Куликов_0 отчет СЕО (июль)_Формат-2010_ВГО БДР-БДДС 2010 (2)" xfId="302"/>
    <cellStyle name="_Monthly report of UC RUSAL December(fact)_Куликов_0 отчет СЕО (июль)_Формат-2010_Таблицы для заполнения" xfId="303"/>
    <cellStyle name="_Monthly report of UC RUSAL December(fact)_Куликов_ВГО БДР-БДДС 2010 (2)" xfId="304"/>
    <cellStyle name="_Monthly report of UC RUSAL December(fact)_Куликов_Таблицы для заполнения" xfId="305"/>
    <cellStyle name="_Monthly report of UC RUSAL December(fact)_Куликов_Формат-2010" xfId="306"/>
    <cellStyle name="_Monthly report of UC RUSAL December(fact)_Куликов_Формат-2010_Таблицы для заполнения" xfId="307"/>
    <cellStyle name="_Monthly report of UC RUSAL July_Куликов123" xfId="308"/>
    <cellStyle name="_Monthly report of UC RUSAL June(plan)" xfId="309"/>
    <cellStyle name="_Monthly report of UC RUSAL June(plan)_0 отчет СЕО (июль)" xfId="310"/>
    <cellStyle name="_Monthly report of UC RUSAL June(plan)_0 отчет СЕО (июль) 2" xfId="311"/>
    <cellStyle name="_Monthly report of UC RUSAL June(plan)_0 отчет СЕО (июль) 3" xfId="312"/>
    <cellStyle name="_Monthly report of UC RUSAL June(plan)_0 отчет СЕО (июль) 4" xfId="313"/>
    <cellStyle name="_Monthly report of UC RUSAL June(plan)_0 отчет СЕО (июль)_Бизнес-план на 2010 год ЕСЭ форма ИЭ" xfId="314"/>
    <cellStyle name="_Monthly report of UC RUSAL June(plan)_0 отчет СЕО (июль)_ВГО БДР-БДДС 2010 (2)" xfId="315"/>
    <cellStyle name="_Monthly report of UC RUSAL June(plan)_0 отчет СЕО (июль)_Произв показатели и PL (формы для ДЗО) (3)" xfId="316"/>
    <cellStyle name="_Monthly report of UC RUSAL June(plan)_0 отчет СЕО (июль)_Таблицы для заполнения" xfId="317"/>
    <cellStyle name="_Monthly report of UC RUSAL June(plan)_0 отчет СЕО (июль)_Формат БП" xfId="318"/>
    <cellStyle name="_Monthly report of UC RUSAL June(plan)_0 отчет СЕО (июль)_Формат-2010" xfId="319"/>
    <cellStyle name="_Monthly report of UC RUSAL June(plan)_0 отчет СЕО (июль)_Формат-2010_ВГО БДР-БДДС 2010 (2)" xfId="320"/>
    <cellStyle name="_Monthly report of UC RUSAL June(plan)_0 отчет СЕО (июль)_Формат-2010_Таблицы для заполнения" xfId="321"/>
    <cellStyle name="_Monthly report of UC RUSAL June(plan)_ВГО БДР-БДДС 2010 (2)" xfId="322"/>
    <cellStyle name="_Monthly report of UC RUSAL June(plan)_Таблицы для заполнения" xfId="323"/>
    <cellStyle name="_Monthly report of UC RUSAL June(plan)_Формат-2010" xfId="324"/>
    <cellStyle name="_Monthly report of UC RUSAL June(plan)_Формат-2010_Таблицы для заполнения" xfId="325"/>
    <cellStyle name="_New_Sofi" xfId="23"/>
    <cellStyle name="_New_Sofi_FFF" xfId="24"/>
    <cellStyle name="_New_Sofi_New Form10_2" xfId="25"/>
    <cellStyle name="_New_Sofi_Nsi" xfId="26"/>
    <cellStyle name="_New_Sofi_Nsi_1" xfId="27"/>
    <cellStyle name="_New_Sofi_Nsi_139" xfId="28"/>
    <cellStyle name="_New_Sofi_Nsi_140" xfId="29"/>
    <cellStyle name="_New_Sofi_Nsi_140(Зах)" xfId="30"/>
    <cellStyle name="_New_Sofi_Nsi_140_mod" xfId="31"/>
    <cellStyle name="_New_Sofi_Summary" xfId="32"/>
    <cellStyle name="_New_Sofi_Tax_form_1кв_3" xfId="33"/>
    <cellStyle name="_New_Sofi_БКЭ" xfId="34"/>
    <cellStyle name="_Nsi" xfId="35"/>
    <cellStyle name="_Oradia" xfId="326"/>
    <cellStyle name="_P&amp;L_КОНС_БП_03" xfId="327"/>
    <cellStyle name="_P&amp;L_КОНС_БП_04" xfId="328"/>
    <cellStyle name="_PNL Gl" xfId="329"/>
    <cellStyle name="_Prelim Marchreport" xfId="330"/>
    <cellStyle name="_Prelim Marchreport_0 отчет СЕО (июль)" xfId="331"/>
    <cellStyle name="_Prelim Marchreport_0 отчет СЕО (июль) 2" xfId="332"/>
    <cellStyle name="_Prelim Marchreport_0 отчет СЕО (июль) 3" xfId="333"/>
    <cellStyle name="_Prelim Marchreport_0 отчет СЕО (июль) 4" xfId="334"/>
    <cellStyle name="_Prelim Marchreport_0 отчет СЕО (июль)_Бизнес-план на 2010 год ЕСЭ форма ИЭ" xfId="335"/>
    <cellStyle name="_Prelim Marchreport_0 отчет СЕО (июль)_ВГО БДР-БДДС 2010 (2)" xfId="336"/>
    <cellStyle name="_Prelim Marchreport_0 отчет СЕО (июль)_Произв показатели и PL (формы для ДЗО) (3)" xfId="337"/>
    <cellStyle name="_Prelim Marchreport_0 отчет СЕО (июль)_Таблицы для заполнения" xfId="338"/>
    <cellStyle name="_Prelim Marchreport_0 отчет СЕО (июль)_Формат БП" xfId="339"/>
    <cellStyle name="_Prelim Marchreport_0 отчет СЕО (июль)_Формат-2010" xfId="340"/>
    <cellStyle name="_Prelim Marchreport_0 отчет СЕО (июль)_Формат-2010_ВГО БДР-БДДС 2010 (2)" xfId="341"/>
    <cellStyle name="_Prelim Marchreport_0 отчет СЕО (июль)_Формат-2010_Таблицы для заполнения" xfId="342"/>
    <cellStyle name="_Prelim Marchreport_ВГО БДР-БДДС 2010 (2)" xfId="343"/>
    <cellStyle name="_Prelim Marchreport_Таблицы для заполнения" xfId="344"/>
    <cellStyle name="_Prelim Marchreport_Формат-2010" xfId="345"/>
    <cellStyle name="_Prelim Marchreport_Формат-2010_Таблицы для заполнения" xfId="346"/>
    <cellStyle name="_Sheet3" xfId="347"/>
    <cellStyle name="_Sorsk" xfId="348"/>
    <cellStyle name="_v-2013-2030- 2b17.01.11Нах-cpiнов. курс inn 1-2-Е1xls" xfId="349"/>
    <cellStyle name="_Valuation_motor sich" xfId="350"/>
    <cellStyle name="_Zhireken" xfId="351"/>
    <cellStyle name="_Агрегир" xfId="352"/>
    <cellStyle name="_Агрегир янв-август" xfId="353"/>
    <cellStyle name="_Агрегир янв-дек" xfId="354"/>
    <cellStyle name="_Агрегир янв-окт" xfId="355"/>
    <cellStyle name="_Агрегир янв-сент" xfId="356"/>
    <cellStyle name="_Альбом форм для ДЗО 2008 (для семинара)" xfId="357"/>
    <cellStyle name="_Алюком Тайшет" xfId="358"/>
    <cellStyle name="_Анализ отклонения внутр. от утв.СД" xfId="359"/>
    <cellStyle name="_АТСК" xfId="360"/>
    <cellStyle name="_Баланс апрель" xfId="361"/>
    <cellStyle name="_БДДС ИЭ ноябрь 2007 факт" xfId="362"/>
    <cellStyle name="_БДДС_2008" xfId="363"/>
    <cellStyle name="_БДДС_форма" xfId="364"/>
    <cellStyle name="_БДР (январь) факт" xfId="365"/>
    <cellStyle name="_БДР 1 квартал  (факт) от 25.04.05" xfId="366"/>
    <cellStyle name="_БДР 2005 (МСФО) (2)" xfId="367"/>
    <cellStyle name="_БДР 2005 (МСФО) (3)" xfId="368"/>
    <cellStyle name="_БДР 2005 (МСФО) (4)" xfId="369"/>
    <cellStyle name="_БДР 2006 от 23.11.05 (операционные и внереализ)" xfId="370"/>
    <cellStyle name="_БДР 9 месяцев 2006 (факт)" xfId="371"/>
    <cellStyle name="_БДР ИЭ 1 пг 2007 факт" xfId="372"/>
    <cellStyle name="_БДР ИЭ декабрь 2007 план" xfId="373"/>
    <cellStyle name="_БДР ИЭ на 2008 год" xfId="374"/>
    <cellStyle name="_БДР ИЭСК сентябрь 2007 план" xfId="375"/>
    <cellStyle name="_БДР конс. на 2009 год помесячно" xfId="376"/>
    <cellStyle name="_БДР на 2005 год 06.12.04" xfId="377"/>
    <cellStyle name="_БДР на 2005 от 11.11.04" xfId="378"/>
    <cellStyle name="_БДР на 2007 год от 13.11.06" xfId="379"/>
    <cellStyle name="_БДР на 2007 год от 18.07.07" xfId="380"/>
    <cellStyle name="_БДР на 2007 год от 29.07.07" xfId="381"/>
    <cellStyle name="_БДР от 10.11.04 (ожид.)" xfId="382"/>
    <cellStyle name="_БДР план январь 06 от 09.02.06" xfId="383"/>
    <cellStyle name="_БДР_2008" xfId="384"/>
    <cellStyle name="_БДР_факт январь 2006" xfId="385"/>
    <cellStyle name="_БДР12 мес 06" xfId="386"/>
    <cellStyle name="_БЗФ" xfId="387"/>
    <cellStyle name="_Бизнес план на 2 пг 2006 г. от 25.10.06 (МСФО)" xfId="388"/>
    <cellStyle name="_бизнес-план 2007-дома" xfId="389"/>
    <cellStyle name="_бизнес-план 2008 14.11.2007" xfId="390"/>
    <cellStyle name="_Бизнес-план АД 2005 (1650;305;115)" xfId="391"/>
    <cellStyle name="_Бизнес-план на 2007 год (МСФО)" xfId="392"/>
    <cellStyle name="_Бизнес-план на 2008 год (МСФО) 04.06.08 скорр." xfId="393"/>
    <cellStyle name="_Бизнес-план на 2008 год (МСФО) 10.01.08" xfId="394"/>
    <cellStyle name="_Бизнес-план на 2008 год (МСФО) с фактом 1 кв и коррект по году" xfId="395"/>
    <cellStyle name="_Бизнес-план на 2008 год ИЭТранс" xfId="396"/>
    <cellStyle name="_Бизнес-план_2008" xfId="397"/>
    <cellStyle name="_Бокситы НГЗ Б-П-2200" xfId="398"/>
    <cellStyle name="_БП 2004 ППП_190204_1650" xfId="399"/>
    <cellStyle name="_БП на 2008 год (ООО Ольхон)" xfId="400"/>
    <cellStyle name="_БП ППП 2004 год форма 2." xfId="401"/>
    <cellStyle name="_БП ППП 2004 год форма 2._Агрегир" xfId="402"/>
    <cellStyle name="_БП ППП 2004 год форма 2._Агрегир янв-август" xfId="403"/>
    <cellStyle name="_БП ППП 2004 год форма 2._Агрегир янв-дек" xfId="404"/>
    <cellStyle name="_БП ППП 2004 год форма 2._Агрегир янв-окт" xfId="405"/>
    <cellStyle name="_БП ППП 2004 год форма 2._Агрегир янв-сент" xfId="406"/>
    <cellStyle name="_БП ЦЭРФ 2008 год (с учетом замечаний правления)" xfId="407"/>
    <cellStyle name="_Бух.баланс" xfId="408"/>
    <cellStyle name="_бюджет  2007" xfId="409"/>
    <cellStyle name="_бюджет 2004 на СД" xfId="410"/>
    <cellStyle name="_Бюджет 2006 (ожид.) от 21.11.06" xfId="411"/>
    <cellStyle name="_БЮДЖЕТ 2008_23 11 07_помесячно (3)" xfId="412"/>
    <cellStyle name="_Бюджет на 2005 год в МСФО (б_к)" xfId="413"/>
    <cellStyle name="_Бюджет на 2006 г. рассмотренный на СДБ 17.03.06 г." xfId="414"/>
    <cellStyle name="_бюджет на январь 2007 ИЭСК (25.12.2006г.)" xfId="415"/>
    <cellStyle name="_бюджет на январь 2007 система без ИЭСК (25.12.2006г.)" xfId="416"/>
    <cellStyle name="_Бюджет_эталон_СМР_03" xfId="417"/>
    <cellStyle name="_Внутр обороты отчет за 9 мес" xfId="418"/>
    <cellStyle name="_ВО ОП ТЭС-ОТ- 2007" xfId="419"/>
    <cellStyle name="_ВФ ОАО ТЭС-ОТ- 2009" xfId="420"/>
    <cellStyle name="_глинозем по заводам" xfId="421"/>
    <cellStyle name="_глинозем по заводам_0 отчет СЕО (июль)" xfId="422"/>
    <cellStyle name="_глинозем по заводам_0 отчет СЕО (июль) 2" xfId="423"/>
    <cellStyle name="_глинозем по заводам_0 отчет СЕО (июль) 3" xfId="424"/>
    <cellStyle name="_глинозем по заводам_0 отчет СЕО (июль) 4" xfId="425"/>
    <cellStyle name="_глинозем по заводам_0 отчет СЕО (июль)_Бизнес-план на 2010 год ЕСЭ форма ИЭ" xfId="426"/>
    <cellStyle name="_глинозем по заводам_0 отчет СЕО (июль)_ВГО БДР-БДДС 2010 (2)" xfId="427"/>
    <cellStyle name="_глинозем по заводам_0 отчет СЕО (июль)_Произв показатели и PL (формы для ДЗО) (3)" xfId="428"/>
    <cellStyle name="_глинозем по заводам_0 отчет СЕО (июль)_Таблицы для заполнения" xfId="429"/>
    <cellStyle name="_глинозем по заводам_0 отчет СЕО (июль)_Формат БП" xfId="430"/>
    <cellStyle name="_глинозем по заводам_0 отчет СЕО (июль)_Формат-2010" xfId="431"/>
    <cellStyle name="_глинозем по заводам_0 отчет СЕО (июль)_Формат-2010_ВГО БДР-БДДС 2010 (2)" xfId="432"/>
    <cellStyle name="_глинозем по заводам_0 отчет СЕО (июль)_Формат-2010_Таблицы для заполнения" xfId="433"/>
    <cellStyle name="_глинозем по заводам_ВГО БДР-БДДС 2010 (2)" xfId="434"/>
    <cellStyle name="_глинозем по заводам_Таблицы для заполнения" xfId="435"/>
    <cellStyle name="_глинозем по заводам_Формат-2010" xfId="436"/>
    <cellStyle name="_глинозем по заводам_Формат-2010_Таблицы для заполнения" xfId="437"/>
    <cellStyle name="_ГЛИНОЗЕМСЕРВИС ППП 2004 для Москвы" xfId="438"/>
    <cellStyle name="_Грандбайкал" xfId="439"/>
    <cellStyle name="_Д-01 (ИЭ+ ИЭСК) план сентябрь 06" xfId="440"/>
    <cellStyle name="_ДДС" xfId="36"/>
    <cellStyle name="_ДДС (М) от 05.02.04 (с изм. от Энергосбыта в 4 кв.)" xfId="441"/>
    <cellStyle name="_ДДС ИЭ и конс август план 06 от 23.08.06" xfId="442"/>
    <cellStyle name="_ДДС ИЭ и конс июль план 06 от 17.07.06 (Благотв.+ППЖТ+увел. по ИЭСК)" xfId="443"/>
    <cellStyle name="_ДДС ИЭ и конс ноябрь план 06 от 02.11.06" xfId="444"/>
    <cellStyle name="_ДДС ИЭ и конс октябрь план 06 27.10.2006" xfId="445"/>
    <cellStyle name="_ДДС ИЭ и конс сентябрь план 06 08.09.06" xfId="446"/>
    <cellStyle name="_ДДС ИЭ и конс факт август 06" xfId="447"/>
    <cellStyle name="_ДДС ИЭ и конс факт июль 06" xfId="448"/>
    <cellStyle name="_ДДС ИЭ и конс факт сентябрь 06 3.11.06" xfId="449"/>
    <cellStyle name="_ДДС ИЭ на 2007 год от 11.12.06" xfId="450"/>
    <cellStyle name="_ДДС ИЭ на 2007 год от 18.07.07" xfId="451"/>
    <cellStyle name="_ДДС ИЭ на 2007 год_v" xfId="452"/>
    <cellStyle name="_ДДС ИЭ на 2008 год" xfId="453"/>
    <cellStyle name="_ДДС ИЭ на 2009 год" xfId="454"/>
    <cellStyle name="_ДДС ИЭСК на 2007 год от 07.11.06" xfId="455"/>
    <cellStyle name="_ДДС ИЭСК на 2008 год" xfId="456"/>
    <cellStyle name="_ДДС ИЭСК факт 2006 год (Бух остатки)" xfId="457"/>
    <cellStyle name="_ДДС на 2004 год" xfId="458"/>
    <cellStyle name="_ДДС на 2005 год от 06.12.04" xfId="459"/>
    <cellStyle name="_ДДС на 2005 год от 09.12.04" xfId="460"/>
    <cellStyle name="_ДДС на 2005 год от 21.12.04" xfId="461"/>
    <cellStyle name="_ДДС на 2005 от 04.11.04" xfId="462"/>
    <cellStyle name="_ДДС на 2005 от 30.11.04" xfId="463"/>
    <cellStyle name="_ДДС на 2006 год (ТЭЦ-11,9) по месяцам" xfId="464"/>
    <cellStyle name="_ДДС на 2006 год от 30.01.06 (ТЭЦ-11,9)" xfId="465"/>
    <cellStyle name="_ДДС от 16.12.03 (новое топливо)" xfId="37"/>
    <cellStyle name="_ДДС от 21.01.04 (на СД)" xfId="466"/>
    <cellStyle name="_ДДС от 29.11.04 (ожид.)" xfId="467"/>
    <cellStyle name="_ДДС план ноябрь 05" xfId="468"/>
    <cellStyle name="_ДДС факт 2005" xfId="469"/>
    <cellStyle name="_ДДС_факт январь 2006" xfId="470"/>
    <cellStyle name="_Дисконтирование векселей" xfId="471"/>
    <cellStyle name="_Договор аренды ЯЭ с разбивкой" xfId="472"/>
    <cellStyle name="_Дозакл 5 мес.2000" xfId="473"/>
    <cellStyle name="_Дополнительные формы (2)" xfId="474"/>
    <cellStyle name="_ЕСЭ_Баланс (энергетика)" xfId="475"/>
    <cellStyle name="_затраты" xfId="476"/>
    <cellStyle name="_Изменение баланса 2003 Б-п 2 вар" xfId="477"/>
    <cellStyle name="_Изменение баланса ГД за 2004 (Бизнес-план)-1 вар" xfId="478"/>
    <cellStyle name="_Изменение баланса ГД за 2004 (Бизнес-план)-2 вар (утв)" xfId="479"/>
    <cellStyle name="_Изменение баланса за октябрь 2003 (текущий план)" xfId="480"/>
    <cellStyle name="_Инвестиционная программа ДЗО" xfId="481"/>
    <cellStyle name="_ИрЭ_файл1_декабрь 2003" xfId="482"/>
    <cellStyle name="_Исполенние БДР_1" xfId="483"/>
    <cellStyle name="_Исполнение 2005 год от 28.11.05 (c прогнозом дек.)" xfId="484"/>
    <cellStyle name="_Исполнение бюджета ДДС 2007 (анализ)" xfId="485"/>
    <cellStyle name="_Исполнение бюджета за 1 квартал 2006" xfId="486"/>
    <cellStyle name="_Итого" xfId="487"/>
    <cellStyle name="_ИТЦ" xfId="488"/>
    <cellStyle name="_ИТЦ ППП план декабрь 2003 версия 221103" xfId="489"/>
    <cellStyle name="_ИТЦ ППП план сентябрь 2003 версия 250803" xfId="490"/>
    <cellStyle name="_ИТЦ ППП план сентябрь 2003 версия 250803_Агрегир" xfId="491"/>
    <cellStyle name="_ИТЦ ППП план сентябрь 2003 версия 250803_Агрегир янв-август" xfId="492"/>
    <cellStyle name="_ИТЦ ППП план сентябрь 2003 версия 250803_Агрегир янв-дек" xfId="493"/>
    <cellStyle name="_ИТЦ ППП план сентябрь 2003 версия 250803_Агрегир янв-окт" xfId="494"/>
    <cellStyle name="_ИТЦ ППП план сентябрь 2003 версия 250803_Агрегир янв-сент" xfId="495"/>
    <cellStyle name="_ИТЦ ППП план сентябрь 2003 версия 250803_Итого" xfId="496"/>
    <cellStyle name="_ИЭР" xfId="497"/>
    <cellStyle name="_ИЭС (12.03)" xfId="498"/>
    <cellStyle name="_ИЭСвязь" xfId="499"/>
    <cellStyle name="_июль факт" xfId="500"/>
    <cellStyle name="_Книга1 (4)" xfId="501"/>
    <cellStyle name="_Книга1 (6)" xfId="502"/>
    <cellStyle name="_Книга1 (8)" xfId="503"/>
    <cellStyle name="_Книга17" xfId="504"/>
    <cellStyle name="_Книга2" xfId="505"/>
    <cellStyle name="_Книга2 (4)" xfId="506"/>
    <cellStyle name="_Книга2_0 отчет СЕО (август) отправленный в КБЭ" xfId="507"/>
    <cellStyle name="_Книга2_0 отчет СЕО (июль)" xfId="508"/>
    <cellStyle name="_Книга3" xfId="38"/>
    <cellStyle name="_Книга3_1" xfId="509"/>
    <cellStyle name="_Книга3_1_Агрегир" xfId="510"/>
    <cellStyle name="_Книга3_1_Агрегир янв-август" xfId="511"/>
    <cellStyle name="_Книга3_1_Агрегир янв-дек" xfId="512"/>
    <cellStyle name="_Книга3_1_Агрегир янв-окт" xfId="513"/>
    <cellStyle name="_Книга3_1_Агрегир янв-сент" xfId="514"/>
    <cellStyle name="_Книга3_New Form10_2" xfId="39"/>
    <cellStyle name="_Книга3_Nsi" xfId="40"/>
    <cellStyle name="_Книга3_Nsi_1" xfId="41"/>
    <cellStyle name="_Книга3_Nsi_139" xfId="42"/>
    <cellStyle name="_Книга3_Nsi_140" xfId="43"/>
    <cellStyle name="_Книга3_Nsi_140(Зах)" xfId="44"/>
    <cellStyle name="_Книга3_Nsi_140_mod" xfId="45"/>
    <cellStyle name="_Книга3_Summary" xfId="46"/>
    <cellStyle name="_Книга3_Tax_form_1кв_3" xfId="47"/>
    <cellStyle name="_Книга3_БКЭ" xfId="48"/>
    <cellStyle name="_Книга31" xfId="515"/>
    <cellStyle name="_Книга4" xfId="516"/>
    <cellStyle name="_Книга4_1" xfId="517"/>
    <cellStyle name="_Книга4_1_0 отчет СЕО (июль)" xfId="518"/>
    <cellStyle name="_Книга4_1_0 отчет СЕО (июль) 2" xfId="519"/>
    <cellStyle name="_Книга4_1_0 отчет СЕО (июль) 3" xfId="520"/>
    <cellStyle name="_Книга4_1_0 отчет СЕО (июль) 4" xfId="521"/>
    <cellStyle name="_Книга4_1_0 отчет СЕО (июль)_Бизнес-план на 2010 год ЕСЭ форма ИЭ" xfId="522"/>
    <cellStyle name="_Книга4_1_0 отчет СЕО (июль)_ВГО БДР-БДДС 2010 (2)" xfId="523"/>
    <cellStyle name="_Книга4_1_0 отчет СЕО (июль)_Произв показатели и PL (формы для ДЗО) (3)" xfId="524"/>
    <cellStyle name="_Книга4_1_0 отчет СЕО (июль)_Таблицы для заполнения" xfId="525"/>
    <cellStyle name="_Книга4_1_0 отчет СЕО (июль)_Формат БП" xfId="526"/>
    <cellStyle name="_Книга4_1_0 отчет СЕО (июль)_Формат-2010" xfId="527"/>
    <cellStyle name="_Книга4_1_0 отчет СЕО (июль)_Формат-2010_ВГО БДР-БДДС 2010 (2)" xfId="528"/>
    <cellStyle name="_Книга4_1_0 отчет СЕО (июль)_Формат-2010_Таблицы для заполнения" xfId="529"/>
    <cellStyle name="_Книга4_1_ВГО БДР-БДДС 2010 (2)" xfId="530"/>
    <cellStyle name="_Книга4_1_Таблицы для заполнения" xfId="531"/>
    <cellStyle name="_Книга4_1_Формат-2010" xfId="532"/>
    <cellStyle name="_Книга4_1_Формат-2010_Таблицы для заполнения" xfId="533"/>
    <cellStyle name="_Книга5" xfId="534"/>
    <cellStyle name="_Книга7" xfId="49"/>
    <cellStyle name="_Книга7 (4)" xfId="535"/>
    <cellStyle name="_Книга7 (5)" xfId="536"/>
    <cellStyle name="_Книга7_New Form10_2" xfId="50"/>
    <cellStyle name="_Книга7_Nsi" xfId="51"/>
    <cellStyle name="_Книга7_Nsi_1" xfId="52"/>
    <cellStyle name="_Книга7_Nsi_139" xfId="53"/>
    <cellStyle name="_Книга7_Nsi_140" xfId="54"/>
    <cellStyle name="_Книга7_Nsi_140(Зах)" xfId="55"/>
    <cellStyle name="_Книга7_Nsi_140_mod" xfId="56"/>
    <cellStyle name="_Книга7_Summary" xfId="57"/>
    <cellStyle name="_Книга7_Tax_form_1кв_3" xfId="58"/>
    <cellStyle name="_Книга7_БКЭ" xfId="59"/>
    <cellStyle name="_Кредитный портфель_Лизинг" xfId="537"/>
    <cellStyle name="_Лист в ТЭЦ март 04г" xfId="538"/>
    <cellStyle name="_март 2008г ИЭСК (3)" xfId="539"/>
    <cellStyle name="_Модель - 2(23)" xfId="540"/>
    <cellStyle name="_Недостающие формы" xfId="541"/>
    <cellStyle name="_НЗП на 2003г." xfId="542"/>
    <cellStyle name="_Новые формы отчетов ЕСЭ" xfId="543"/>
    <cellStyle name="_Новый отчет по UC на 01.06.07" xfId="544"/>
    <cellStyle name="_Обяз.объёмыТЭЦ-10" xfId="545"/>
    <cellStyle name="_Ожид расходы 2007 по мСФО" xfId="546"/>
    <cellStyle name="_ОК апрель" xfId="547"/>
    <cellStyle name="_ОК апрель_Агрегир" xfId="548"/>
    <cellStyle name="_ОК апрель_Агрегир янв-август" xfId="549"/>
    <cellStyle name="_ОК апрель_Агрегир янв-дек" xfId="550"/>
    <cellStyle name="_ОК апрель_Агрегир янв-окт" xfId="551"/>
    <cellStyle name="_ОК апрель_Агрегир янв-сент" xfId="552"/>
    <cellStyle name="_ОК за 2004 2 вариант" xfId="553"/>
    <cellStyle name="_ОК и баланс вар 2" xfId="554"/>
    <cellStyle name="_ООО Теплоресурс план december 2003 версия 261103" xfId="555"/>
    <cellStyle name="_ОПП и товарка (ИЭСК)-январь" xfId="556"/>
    <cellStyle name="_ОПП май 2008" xfId="557"/>
    <cellStyle name="_ОПП план октябрь" xfId="558"/>
    <cellStyle name="_Осн показатели " xfId="559"/>
    <cellStyle name="_ОТ ИД 2009" xfId="560"/>
    <cellStyle name="_Отчет о прибылях и убытках 2004 2 вар (ДВА ДИВИЗИОНА)" xfId="561"/>
    <cellStyle name="_Отчет о прибылях и убытках июнь" xfId="562"/>
    <cellStyle name="_Отчет о прибылях и убытках июнь_Агрегир" xfId="563"/>
    <cellStyle name="_Отчет о прибылях и убытках июнь_Агрегир янв-август" xfId="564"/>
    <cellStyle name="_Отчет о прибылях и убытках июнь_Агрегир янв-дек" xfId="565"/>
    <cellStyle name="_Отчет о прибылях и убытках июнь_Агрегир янв-окт" xfId="566"/>
    <cellStyle name="_Отчет о прибылях и убытках июнь_Агрегир янв-сент" xfId="567"/>
    <cellStyle name="_Охран  предпр  с поправками" xfId="568"/>
    <cellStyle name="_Охранное предприятие" xfId="569"/>
    <cellStyle name="_Параметры бизнес-плана на 2005 г" xfId="570"/>
    <cellStyle name="_План платежей ГД 2004 ( РАБОЧИЙ)" xfId="571"/>
    <cellStyle name="_План платежей октябрь АД" xfId="572"/>
    <cellStyle name="_Показатели в МСФО" xfId="573"/>
    <cellStyle name="_ПРИЗ НГЗ_ноябрь_ план" xfId="574"/>
    <cellStyle name="_Прил.№1 - Смета по эл-там затрат" xfId="575"/>
    <cellStyle name="_Приложения 1,2" xfId="576"/>
    <cellStyle name="_Пробный cash для баланса" xfId="577"/>
    <cellStyle name="_Пробный cash для баланса_Агрегир" xfId="578"/>
    <cellStyle name="_Пробный cash для баланса_Агрегир янв-август" xfId="579"/>
    <cellStyle name="_Пробный cash для баланса_Агрегир янв-дек" xfId="580"/>
    <cellStyle name="_Пробный cash для баланса_Агрегир янв-окт" xfId="581"/>
    <cellStyle name="_Пробный cash для баланса_Агрегир янв-сент" xfId="582"/>
    <cellStyle name="_проводки ГД баланс" xfId="583"/>
    <cellStyle name="_Прогнозный баланс" xfId="584"/>
    <cellStyle name="_Прогнозный баланс 01.04" xfId="585"/>
    <cellStyle name="_Прогнозный баланс 17.12" xfId="60"/>
    <cellStyle name="_Прогнозный баланс 21.01" xfId="586"/>
    <cellStyle name="_Прогнозный баланс ИЭ на 2008 год" xfId="587"/>
    <cellStyle name="_Прогнозный баланс на  2006  от 11.01.06" xfId="588"/>
    <cellStyle name="_Прогнозный баланс на  2006  от 12.01.06." xfId="589"/>
    <cellStyle name="_Прогнозный баланс на  2006  от 27.12.05" xfId="590"/>
    <cellStyle name="_Прогнозный баланс на 2004" xfId="61"/>
    <cellStyle name="_Прогнозный баланс на 2007 год" xfId="591"/>
    <cellStyle name="_Прогнозный баланс на 2008 год консолидированный  от 14.11" xfId="592"/>
    <cellStyle name="_Производственная программа сравнение ожидаемого 2008-2009 убытки" xfId="593"/>
    <cellStyle name="_ПЭ ДЗО 2006" xfId="594"/>
    <cellStyle name="_ПЭО -сентябрь бюджет" xfId="595"/>
    <cellStyle name="_ПЭО -январь бюджет-новые формы" xfId="596"/>
    <cellStyle name="_Р-01-2 (ИЭ) " xfId="597"/>
    <cellStyle name="_р-05-03 21 11 (2)" xfId="598"/>
    <cellStyle name="_р-05-03 21 11 (3)" xfId="599"/>
    <cellStyle name="_р-05-03 21 11 (4)" xfId="600"/>
    <cellStyle name="_Р-05-2" xfId="601"/>
    <cellStyle name="_Р-05-2 (ИЭ+ИЭСК) 2007 год" xfId="602"/>
    <cellStyle name="_Р-05-2 план на 2  полугодие 2005г." xfId="603"/>
    <cellStyle name="_Р-05-3 факт июль 2004(20.08.04)" xfId="604"/>
    <cellStyle name="_Р-06-01" xfId="605"/>
    <cellStyle name="_Р-06-1" xfId="606"/>
    <cellStyle name="_Р-06-1 (2005 год)" xfId="607"/>
    <cellStyle name="_Р-08-1" xfId="608"/>
    <cellStyle name="_Р-17 ИЭ апрель факт 2008" xfId="609"/>
    <cellStyle name="_Р-21-1 ИЭ 2009" xfId="610"/>
    <cellStyle name="_Р-21-1 ИЭ 2009 послед версия от 12 11 08 без ИЭСК + ИЭФ" xfId="611"/>
    <cellStyle name="_Р-21-1 на 2009" xfId="612"/>
    <cellStyle name="_Р-21-2; Р-22 на 2007 год (скорр.)" xfId="613"/>
    <cellStyle name="_Расчет периода дебиторки" xfId="614"/>
    <cellStyle name="_Расчеты ДЗО _ ФАКТ ГОДОВОЙ" xfId="615"/>
    <cellStyle name="_Расшифровка прочих затр" xfId="616"/>
    <cellStyle name="_Расшифровки_1кв_2002" xfId="617"/>
    <cellStyle name="_Реестр форм для РА" xfId="618"/>
    <cellStyle name="_Реестр форм_Русал" xfId="619"/>
    <cellStyle name="_РЕМОНТ 08 (4)" xfId="620"/>
    <cellStyle name="_Ресал" xfId="621"/>
    <cellStyle name="_САЗ ИБ 2003 урезанный (29.11.02) Мусаелян" xfId="622"/>
    <cellStyle name="_САЗ ИБ 2003 урезанный1" xfId="623"/>
    <cellStyle name="_Сб-macro 2020" xfId="624"/>
    <cellStyle name="_Сведения о расходах на 2004г" xfId="625"/>
    <cellStyle name="_Сводный Баланс" xfId="626"/>
    <cellStyle name="_Себестоимость 2008-2009_ИЭСК" xfId="627"/>
    <cellStyle name="_Себестоимость и KPI's" xfId="628"/>
    <cellStyle name="_Склады и инвестиции на 2005 год" xfId="629"/>
    <cellStyle name="_смета затрат" xfId="630"/>
    <cellStyle name="_смета затрат и БДР 9 месяцев 2008 г (факт)" xfId="631"/>
    <cellStyle name="_Смета на 2006 г." xfId="632"/>
    <cellStyle name="_Смета-БДР факт 1 квартал" xfId="633"/>
    <cellStyle name="_СМЗ 91сч 05-2003ф" xfId="634"/>
    <cellStyle name="_СМЗ прил.17 06-2003ф" xfId="635"/>
    <cellStyle name="_СМЗ прил.91сч 1кв-2003 ф от плана" xfId="636"/>
    <cellStyle name="_СМЗ сч 91vypl_июнь 2003ф" xfId="637"/>
    <cellStyle name="_Соцпрограмма и исп. приб.1кв.2003г" xfId="638"/>
    <cellStyle name="_Сравнение 2007 (для отчета по БП конс.)" xfId="639"/>
    <cellStyle name="_Структура сс боксита UC RUSAL_9мес07_ФАКТ" xfId="640"/>
    <cellStyle name="_структура с-сти" xfId="641"/>
    <cellStyle name="_схождение PL&amp;cash" xfId="642"/>
    <cellStyle name="_схождение PL&amp;cash_Агрегир" xfId="643"/>
    <cellStyle name="_схождение PL&amp;cash_Агрегир янв-август" xfId="644"/>
    <cellStyle name="_схождение PL&amp;cash_Агрегир янв-дек" xfId="645"/>
    <cellStyle name="_схождение PL&amp;cash_Агрегир янв-окт" xfId="646"/>
    <cellStyle name="_схождение PL&amp;cash_Агрегир янв-сент" xfId="647"/>
    <cellStyle name="_Унифицированные показатели" xfId="648"/>
    <cellStyle name="_ФАКТ 2006 ДЗО СВОД" xfId="649"/>
    <cellStyle name="_Финплан_короткий" xfId="650"/>
    <cellStyle name="_Финплан_короткий_Агрегир" xfId="651"/>
    <cellStyle name="_Финплан_короткий_Агрегир янв-август" xfId="652"/>
    <cellStyle name="_Финплан_короткий_Агрегир янв-дек" xfId="653"/>
    <cellStyle name="_Финплан_короткий_Агрегир янв-окт" xfId="654"/>
    <cellStyle name="_Финплан_короткий_Агрегир янв-сент" xfId="655"/>
    <cellStyle name="_Финплан_короткий_Итого" xfId="656"/>
    <cellStyle name="_Форма 7 АСК" xfId="657"/>
    <cellStyle name="_формы в Учетной политике на 2005г" xfId="658"/>
    <cellStyle name="_Формы для БП на 2008 год" xfId="659"/>
    <cellStyle name="_Формы для ДЗО на 2009 год_рассылка" xfId="660"/>
    <cellStyle name="_Формы для ДЗО на 2009 год_рассылка (2)" xfId="661"/>
    <cellStyle name="_Формы для ДЗО на 2009 год_рассылка (2) (2)" xfId="662"/>
    <cellStyle name="_Формы для заводов" xfId="663"/>
    <cellStyle name="_Формы ИЭ" xfId="664"/>
    <cellStyle name="_Формы к отчету об исполнении БП 2008 _ЦЭРФ" xfId="665"/>
    <cellStyle name="_Формы Р-15 2004 07 Факт" xfId="666"/>
    <cellStyle name="_Формы финансовые (бизнес-план)2005 (первонач.)" xfId="667"/>
    <cellStyle name="_Формы_ИЭ" xfId="668"/>
    <cellStyle name="_ФОТ и льготы" xfId="669"/>
    <cellStyle name="_ЦЭРФ" xfId="670"/>
    <cellStyle name="_Шаблон 030,031,ББЛ" xfId="671"/>
    <cellStyle name="_Шаблон баланса" xfId="672"/>
    <cellStyle name="_экон.форм-т ВО 1 с разбивкой" xfId="673"/>
    <cellStyle name="”€ќђќ‘ћ‚›‰" xfId="674"/>
    <cellStyle name="”€љ‘€ђћ‚ђќќ›‰" xfId="675"/>
    <cellStyle name="”ќђќ‘ћ‚›‰" xfId="676"/>
    <cellStyle name="”љ‘ђћ‚ђќќ›‰" xfId="677"/>
    <cellStyle name="„…ќ…†ќ›‰" xfId="678"/>
    <cellStyle name="„Ђ’Ђ" xfId="679"/>
    <cellStyle name="€’ћѓћ‚›‰" xfId="680"/>
    <cellStyle name="‡ђѓћ‹ћ‚ћљ1" xfId="681"/>
    <cellStyle name="‡ђѓћ‹ћ‚ћљ2" xfId="682"/>
    <cellStyle name="’ћѓћ‚›‰" xfId="683"/>
    <cellStyle name="" xfId="684"/>
    <cellStyle name="" xfId="685"/>
    <cellStyle name="" xfId="686"/>
    <cellStyle name="_МПСМ" xfId="687"/>
    <cellStyle name="_МПСМ" xfId="688"/>
    <cellStyle name="_МПСМ_0 отчет СЕО (март)" xfId="689"/>
    <cellStyle name="_МПСМ_0 отчет СЕО (март)" xfId="690"/>
    <cellStyle name="_МПСМ_1 ИЭ отчет СЕО (февраль)" xfId="691"/>
    <cellStyle name="_МПСМ_1 ИЭ отчет СЕО (февраль)" xfId="692"/>
    <cellStyle name="_МПСМ_CEO_Report_ГруппаУгольМарт" xfId="693"/>
    <cellStyle name="_МПСМ_CEO_Report_ГруппаУгольМарт" xfId="694"/>
    <cellStyle name="_МПСМ_ДЗ-КЗ" xfId="695"/>
    <cellStyle name="_МПСМ_ДЗ-КЗ" xfId="696"/>
    <cellStyle name="_МПСМ_Дополнительные формы к отчету СЕО" xfId="697"/>
    <cellStyle name="_МПСМ_Дополнительные формы к отчету СЕО" xfId="698"/>
    <cellStyle name="_МПСМ_Затраты на персонал (февраль) - 11 03 2009 (2)" xfId="699"/>
    <cellStyle name="_МПСМ_Затраты на персонал (февраль) - 11 03 2009 (2)" xfId="700"/>
    <cellStyle name="_МПСМ_СЕО_Отчет по персоналу (июль)" xfId="701"/>
    <cellStyle name="_МПСМ_СЕО_Отчет по персоналу (июль)" xfId="702"/>
    <cellStyle name="_МПСМ_январь 2009 CEO report_KS_SM" xfId="703"/>
    <cellStyle name="_МПСМ_январь 2009 CEO report_KS_SM" xfId="704"/>
    <cellStyle name="_МПСМ_январь 2009 CEO report_SM" xfId="705"/>
    <cellStyle name="_МПСМ_январь 2009 CEO report_SM" xfId="706"/>
    <cellStyle name="_Обороты янв" xfId="707"/>
    <cellStyle name="_Обороты янв" xfId="708"/>
    <cellStyle name="_Обороты янв_0 отчет СЕО (март)" xfId="709"/>
    <cellStyle name="_Обороты янв_0 отчет СЕО (март)" xfId="710"/>
    <cellStyle name="_Обороты янв_1 ИЭ отчет СЕО (февраль)" xfId="711"/>
    <cellStyle name="_Обороты янв_1 ИЭ отчет СЕО (февраль)" xfId="712"/>
    <cellStyle name="_Обороты янв_CEO_Report_ГруппаУгольМарт" xfId="713"/>
    <cellStyle name="_Обороты янв_CEO_Report_ГруппаУгольМарт" xfId="714"/>
    <cellStyle name="_Обороты янв_ДЗ-КЗ" xfId="715"/>
    <cellStyle name="_Обороты янв_ДЗ-КЗ" xfId="716"/>
    <cellStyle name="_Обороты янв_Дополнительные формы к отчету СЕО" xfId="717"/>
    <cellStyle name="_Обороты янв_Дополнительные формы к отчету СЕО" xfId="718"/>
    <cellStyle name="_Обороты янв_Затраты на персонал (февраль) - 11 03 2009 (2)" xfId="719"/>
    <cellStyle name="_Обороты янв_Затраты на персонал (февраль) - 11 03 2009 (2)" xfId="720"/>
    <cellStyle name="_Обороты янв_СЕО_Отчет по персоналу (июль)" xfId="721"/>
    <cellStyle name="_Обороты янв_СЕО_Отчет по персоналу (июль)" xfId="722"/>
    <cellStyle name="_Обороты янв_январь 2009 CEO report_KS_SM" xfId="723"/>
    <cellStyle name="_Обороты янв_январь 2009 CEO report_KS_SM" xfId="724"/>
    <cellStyle name="_Обороты янв_январь 2009 CEO report_SM" xfId="725"/>
    <cellStyle name="_Обороты янв_январь 2009 CEO report_SM" xfId="726"/>
    <cellStyle name="_Приложения к приказу 07  от 24 01 07 в ЭУ" xfId="727"/>
    <cellStyle name="_Приложения к приказу 07  от 24 01 07 в ЭУ" xfId="728"/>
    <cellStyle name="_Приложения к приказу 07  от 24 01 07 в ЭУ_0 отчет СЕО (март)" xfId="729"/>
    <cellStyle name="_Приложения к приказу 07  от 24 01 07 в ЭУ_0 отчет СЕО (март)" xfId="730"/>
    <cellStyle name="_Приложения к приказу 07  от 24 01 07 в ЭУ_1 ИЭ отчет СЕО (февраль)" xfId="731"/>
    <cellStyle name="_Приложения к приказу 07  от 24 01 07 в ЭУ_1 ИЭ отчет СЕО (февраль)" xfId="732"/>
    <cellStyle name="_Приложения к приказу 07  от 24 01 07 в ЭУ_CEO_Report_ГруппаУгольМарт" xfId="733"/>
    <cellStyle name="_Приложения к приказу 07  от 24 01 07 в ЭУ_CEO_Report_ГруппаУгольМарт" xfId="734"/>
    <cellStyle name="_Приложения к приказу 07  от 24 01 07 в ЭУ_ДЗ-КЗ" xfId="735"/>
    <cellStyle name="_Приложения к приказу 07  от 24 01 07 в ЭУ_ДЗ-КЗ" xfId="736"/>
    <cellStyle name="_Приложения к приказу 07  от 24 01 07 в ЭУ_Дополнительные формы к отчету СЕО" xfId="737"/>
    <cellStyle name="_Приложения к приказу 07  от 24 01 07 в ЭУ_Дополнительные формы к отчету СЕО" xfId="738"/>
    <cellStyle name="_Приложения к приказу 07  от 24 01 07 в ЭУ_Затраты на персонал (февраль) - 11 03 2009 (2)" xfId="739"/>
    <cellStyle name="_Приложения к приказу 07  от 24 01 07 в ЭУ_Затраты на персонал (февраль) - 11 03 2009 (2)" xfId="740"/>
    <cellStyle name="_Приложения к приказу 07  от 24 01 07 в ЭУ_СЕО_Отчет по персоналу (июль)" xfId="741"/>
    <cellStyle name="_Приложения к приказу 07  от 24 01 07 в ЭУ_СЕО_Отчет по персоналу (июль)" xfId="742"/>
    <cellStyle name="_Приложения к приказу 07  от 24 01 07 в ЭУ_январь 2009 CEO report_KS_SM" xfId="743"/>
    <cellStyle name="_Приложения к приказу 07  от 24 01 07 в ЭУ_январь 2009 CEO report_KS_SM" xfId="744"/>
    <cellStyle name="_Приложения к приказу 07  от 24 01 07 в ЭУ_январь 2009 CEO report_SM" xfId="745"/>
    <cellStyle name="_Приложения к приказу 07  от 24 01 07 в ЭУ_январь 2009 CEO report_SM" xfId="746"/>
    <cellStyle name="_Формы_5_31 01 07" xfId="747"/>
    <cellStyle name="_Формы_5_31 01 07" xfId="748"/>
    <cellStyle name="_Формы_5_31 01 07_0 отчет СЕО (март)" xfId="749"/>
    <cellStyle name="_Формы_5_31 01 07_0 отчет СЕО (март)" xfId="750"/>
    <cellStyle name="_Формы_5_31 01 07_1 ИЭ отчет СЕО (февраль)" xfId="751"/>
    <cellStyle name="_Формы_5_31 01 07_1 ИЭ отчет СЕО (февраль)" xfId="752"/>
    <cellStyle name="_Формы_5_31 01 07_CEO_Report_ГруппаУгольМарт" xfId="753"/>
    <cellStyle name="_Формы_5_31 01 07_CEO_Report_ГруппаУгольМарт" xfId="754"/>
    <cellStyle name="_Формы_5_31 01 07_ДЗ-КЗ" xfId="755"/>
    <cellStyle name="_Формы_5_31 01 07_ДЗ-КЗ" xfId="756"/>
    <cellStyle name="_Формы_5_31 01 07_Дополнительные формы к отчету СЕО" xfId="757"/>
    <cellStyle name="_Формы_5_31 01 07_Дополнительные формы к отчету СЕО" xfId="758"/>
    <cellStyle name="_Формы_5_31 01 07_Затраты на персонал (февраль) - 11 03 2009 (2)" xfId="759"/>
    <cellStyle name="_Формы_5_31 01 07_Затраты на персонал (февраль) - 11 03 2009 (2)" xfId="760"/>
    <cellStyle name="_Формы_5_31 01 07_СЕО_Отчет по персоналу (июль)" xfId="761"/>
    <cellStyle name="_Формы_5_31 01 07_СЕО_Отчет по персоналу (июль)" xfId="762"/>
    <cellStyle name="_Формы_5_31 01 07_январь 2009 CEO report_KS_SM" xfId="763"/>
    <cellStyle name="_Формы_5_31 01 07_январь 2009 CEO report_KS_SM" xfId="764"/>
    <cellStyle name="_Формы_5_31 01 07_январь 2009 CEO report_SM" xfId="765"/>
    <cellStyle name="_Формы_5_31 01 07_январь 2009 CEO report_SM" xfId="766"/>
    <cellStyle name="" xfId="767"/>
    <cellStyle name="" xfId="768"/>
    <cellStyle name="_МПСМ" xfId="769"/>
    <cellStyle name="_МПСМ" xfId="770"/>
    <cellStyle name="_МПСМ_0 отчет СЕО (март)" xfId="771"/>
    <cellStyle name="_МПСМ_0 отчет СЕО (март)" xfId="772"/>
    <cellStyle name="_МПСМ_1 ИЭ отчет СЕО (февраль)" xfId="773"/>
    <cellStyle name="_МПСМ_1 ИЭ отчет СЕО (февраль)" xfId="774"/>
    <cellStyle name="_МПСМ_CEO_Report_ГруппаУгольМарт" xfId="775"/>
    <cellStyle name="_МПСМ_CEO_Report_ГруппаУгольМарт" xfId="776"/>
    <cellStyle name="_МПСМ_ДЗ-КЗ" xfId="777"/>
    <cellStyle name="_МПСМ_ДЗ-КЗ" xfId="778"/>
    <cellStyle name="_МПСМ_Дополнительные формы к отчету СЕО" xfId="779"/>
    <cellStyle name="_МПСМ_Дополнительные формы к отчету СЕО" xfId="780"/>
    <cellStyle name="_МПСМ_Затраты на персонал (февраль) - 11 03 2009 (2)" xfId="781"/>
    <cellStyle name="_МПСМ_Затраты на персонал (февраль) - 11 03 2009 (2)" xfId="782"/>
    <cellStyle name="_МПСМ_СЕО_Отчет по персоналу (июль)" xfId="783"/>
    <cellStyle name="_МПСМ_СЕО_Отчет по персоналу (июль)" xfId="784"/>
    <cellStyle name="_МПСМ_январь 2009 CEO report_KS_SM" xfId="785"/>
    <cellStyle name="_МПСМ_январь 2009 CEO report_KS_SM" xfId="786"/>
    <cellStyle name="_МПСМ_январь 2009 CEO report_SM" xfId="787"/>
    <cellStyle name="_МПСМ_январь 2009 CEO report_SM" xfId="788"/>
    <cellStyle name="_Обороты янв" xfId="789"/>
    <cellStyle name="_Обороты янв" xfId="790"/>
    <cellStyle name="_Обороты янв_0 отчет СЕО (март)" xfId="791"/>
    <cellStyle name="_Обороты янв_0 отчет СЕО (март)" xfId="792"/>
    <cellStyle name="_Обороты янв_1 ИЭ отчет СЕО (февраль)" xfId="793"/>
    <cellStyle name="_Обороты янв_1 ИЭ отчет СЕО (февраль)" xfId="794"/>
    <cellStyle name="_Обороты янв_CEO_Report_ГруппаУгольМарт" xfId="795"/>
    <cellStyle name="_Обороты янв_CEO_Report_ГруппаУгольМарт" xfId="796"/>
    <cellStyle name="_Обороты янв_ДЗ-КЗ" xfId="797"/>
    <cellStyle name="_Обороты янв_ДЗ-КЗ" xfId="798"/>
    <cellStyle name="_Обороты янв_Дополнительные формы к отчету СЕО" xfId="799"/>
    <cellStyle name="_Обороты янв_Дополнительные формы к отчету СЕО" xfId="800"/>
    <cellStyle name="_Обороты янв_Затраты на персонал (февраль) - 11 03 2009 (2)" xfId="801"/>
    <cellStyle name="_Обороты янв_Затраты на персонал (февраль) - 11 03 2009 (2)" xfId="802"/>
    <cellStyle name="_Обороты янв_СЕО_Отчет по персоналу (июль)" xfId="803"/>
    <cellStyle name="_Обороты янв_СЕО_Отчет по персоналу (июль)" xfId="804"/>
    <cellStyle name="_Обороты янв_январь 2009 CEO report_KS_SM" xfId="805"/>
    <cellStyle name="_Обороты янв_январь 2009 CEO report_KS_SM" xfId="806"/>
    <cellStyle name="_Обороты янв_январь 2009 CEO report_SM" xfId="807"/>
    <cellStyle name="_Обороты янв_январь 2009 CEO report_SM" xfId="808"/>
    <cellStyle name="_Приложения к приказу 07  от 24 01 07 в ЭУ" xfId="809"/>
    <cellStyle name="_Приложения к приказу 07  от 24 01 07 в ЭУ" xfId="810"/>
    <cellStyle name="_Приложения к приказу 07  от 24 01 07 в ЭУ_0 отчет СЕО (март)" xfId="811"/>
    <cellStyle name="_Приложения к приказу 07  от 24 01 07 в ЭУ_0 отчет СЕО (март)" xfId="812"/>
    <cellStyle name="_Приложения к приказу 07  от 24 01 07 в ЭУ_1 ИЭ отчет СЕО (февраль)" xfId="813"/>
    <cellStyle name="_Приложения к приказу 07  от 24 01 07 в ЭУ_1 ИЭ отчет СЕО (февраль)" xfId="814"/>
    <cellStyle name="_Приложения к приказу 07  от 24 01 07 в ЭУ_CEO_Report_ГруппаУгольМарт" xfId="815"/>
    <cellStyle name="_Приложения к приказу 07  от 24 01 07 в ЭУ_CEO_Report_ГруппаУгольМарт" xfId="816"/>
    <cellStyle name="_Приложения к приказу 07  от 24 01 07 в ЭУ_ДЗ-КЗ" xfId="817"/>
    <cellStyle name="_Приложения к приказу 07  от 24 01 07 в ЭУ_ДЗ-КЗ" xfId="818"/>
    <cellStyle name="_Приложения к приказу 07  от 24 01 07 в ЭУ_Дополнительные формы к отчету СЕО" xfId="819"/>
    <cellStyle name="_Приложения к приказу 07  от 24 01 07 в ЭУ_Дополнительные формы к отчету СЕО" xfId="820"/>
    <cellStyle name="_Приложения к приказу 07  от 24 01 07 в ЭУ_Затраты на персонал (февраль) - 11 03 2009 (2)" xfId="821"/>
    <cellStyle name="_Приложения к приказу 07  от 24 01 07 в ЭУ_Затраты на персонал (февраль) - 11 03 2009 (2)" xfId="822"/>
    <cellStyle name="_Приложения к приказу 07  от 24 01 07 в ЭУ_СЕО_Отчет по персоналу (июль)" xfId="823"/>
    <cellStyle name="_Приложения к приказу 07  от 24 01 07 в ЭУ_СЕО_Отчет по персоналу (июль)" xfId="824"/>
    <cellStyle name="_Приложения к приказу 07  от 24 01 07 в ЭУ_январь 2009 CEO report_KS_SM" xfId="825"/>
    <cellStyle name="_Приложения к приказу 07  от 24 01 07 в ЭУ_январь 2009 CEO report_KS_SM" xfId="826"/>
    <cellStyle name="_Приложения к приказу 07  от 24 01 07 в ЭУ_январь 2009 CEO report_SM" xfId="827"/>
    <cellStyle name="_Приложения к приказу 07  от 24 01 07 в ЭУ_январь 2009 CEO report_SM" xfId="828"/>
    <cellStyle name="_Формы_5_31 01 07" xfId="829"/>
    <cellStyle name="_Формы_5_31 01 07" xfId="830"/>
    <cellStyle name="_Формы_5_31 01 07_0 отчет СЕО (март)" xfId="831"/>
    <cellStyle name="_Формы_5_31 01 07_0 отчет СЕО (март)" xfId="832"/>
    <cellStyle name="_Формы_5_31 01 07_1 ИЭ отчет СЕО (февраль)" xfId="833"/>
    <cellStyle name="_Формы_5_31 01 07_1 ИЭ отчет СЕО (февраль)" xfId="834"/>
    <cellStyle name="_Формы_5_31 01 07_CEO_Report_ГруппаУгольМарт" xfId="835"/>
    <cellStyle name="_Формы_5_31 01 07_CEO_Report_ГруппаУгольМарт" xfId="836"/>
    <cellStyle name="_Формы_5_31 01 07_ДЗ-КЗ" xfId="837"/>
    <cellStyle name="_Формы_5_31 01 07_ДЗ-КЗ" xfId="838"/>
    <cellStyle name="_Формы_5_31 01 07_Дополнительные формы к отчету СЕО" xfId="839"/>
    <cellStyle name="_Формы_5_31 01 07_Дополнительные формы к отчету СЕО" xfId="840"/>
    <cellStyle name="_Формы_5_31 01 07_Затраты на персонал (февраль) - 11 03 2009 (2)" xfId="841"/>
    <cellStyle name="_Формы_5_31 01 07_Затраты на персонал (февраль) - 11 03 2009 (2)" xfId="842"/>
    <cellStyle name="_Формы_5_31 01 07_СЕО_Отчет по персоналу (июль)" xfId="843"/>
    <cellStyle name="_Формы_5_31 01 07_СЕО_Отчет по персоналу (июль)" xfId="844"/>
    <cellStyle name="_Формы_5_31 01 07_январь 2009 CEO report_KS_SM" xfId="845"/>
    <cellStyle name="_Формы_5_31 01 07_январь 2009 CEO report_KS_SM" xfId="846"/>
    <cellStyle name="_Формы_5_31 01 07_январь 2009 CEO report_SM" xfId="847"/>
    <cellStyle name="_Формы_5_31 01 07_январь 2009 CEO report_SM" xfId="848"/>
    <cellStyle name="" xfId="849"/>
    <cellStyle name="1" xfId="850"/>
    <cellStyle name="2" xfId="851"/>
    <cellStyle name="0,00;0;" xfId="62"/>
    <cellStyle name="0,00;0; 10" xfId="852"/>
    <cellStyle name="0,00;0; 2" xfId="853"/>
    <cellStyle name="0,00;0; 3" xfId="854"/>
    <cellStyle name="0,00;0; 4" xfId="855"/>
    <cellStyle name="0,00;0; 5" xfId="856"/>
    <cellStyle name="0,00;0; 6" xfId="857"/>
    <cellStyle name="0,00;0; 7" xfId="858"/>
    <cellStyle name="0,00;0; 8" xfId="859"/>
    <cellStyle name="0,00;0; 9" xfId="860"/>
    <cellStyle name="0,00;0;_1.5." xfId="861"/>
    <cellStyle name="0.0" xfId="862"/>
    <cellStyle name="1Normal" xfId="863"/>
    <cellStyle name="20% - Accent1" xfId="864"/>
    <cellStyle name="20% - Accent2" xfId="865"/>
    <cellStyle name="20% - Accent3" xfId="866"/>
    <cellStyle name="20% - Accent4" xfId="867"/>
    <cellStyle name="20% - Accent5" xfId="868"/>
    <cellStyle name="20% - Accent6" xfId="869"/>
    <cellStyle name="20% - Акцент1 2" xfId="870"/>
    <cellStyle name="20% - Акцент1 2 2" xfId="871"/>
    <cellStyle name="20% - Акцент1 3" xfId="872"/>
    <cellStyle name="20% - Акцент1 3 2" xfId="873"/>
    <cellStyle name="20% - Акцент2 2" xfId="874"/>
    <cellStyle name="20% - Акцент2 2 2" xfId="875"/>
    <cellStyle name="20% - Акцент2 3" xfId="876"/>
    <cellStyle name="20% - Акцент2 3 2" xfId="877"/>
    <cellStyle name="20% - Акцент3 2" xfId="878"/>
    <cellStyle name="20% - Акцент3 2 2" xfId="879"/>
    <cellStyle name="20% - Акцент3 3" xfId="880"/>
    <cellStyle name="20% - Акцент3 3 2" xfId="881"/>
    <cellStyle name="20% - Акцент4 2" xfId="882"/>
    <cellStyle name="20% - Акцент4 2 2" xfId="883"/>
    <cellStyle name="20% - Акцент4 3" xfId="884"/>
    <cellStyle name="20% - Акцент4 3 2" xfId="885"/>
    <cellStyle name="20% - Акцент5 2" xfId="886"/>
    <cellStyle name="20% - Акцент5 2 2" xfId="887"/>
    <cellStyle name="20% - Акцент5 3" xfId="888"/>
    <cellStyle name="20% - Акцент5 3 2" xfId="889"/>
    <cellStyle name="20% - Акцент6 2" xfId="890"/>
    <cellStyle name="20% - Акцент6 2 2" xfId="891"/>
    <cellStyle name="20% - Акцент6 3" xfId="892"/>
    <cellStyle name="20% - Акцент6 3 2" xfId="893"/>
    <cellStyle name="40% - Accent1" xfId="894"/>
    <cellStyle name="40% - Accent2" xfId="895"/>
    <cellStyle name="40% - Accent3" xfId="896"/>
    <cellStyle name="40% - Accent4" xfId="897"/>
    <cellStyle name="40% - Accent5" xfId="898"/>
    <cellStyle name="40% - Accent6" xfId="899"/>
    <cellStyle name="40% - Акцент1 2" xfId="900"/>
    <cellStyle name="40% - Акцент1 2 2" xfId="901"/>
    <cellStyle name="40% - Акцент1 3" xfId="902"/>
    <cellStyle name="40% - Акцент1 3 2" xfId="903"/>
    <cellStyle name="40% - Акцент2 2" xfId="904"/>
    <cellStyle name="40% - Акцент2 2 2" xfId="905"/>
    <cellStyle name="40% - Акцент2 3" xfId="906"/>
    <cellStyle name="40% - Акцент2 3 2" xfId="907"/>
    <cellStyle name="40% - Акцент3 2" xfId="908"/>
    <cellStyle name="40% - Акцент3 2 2" xfId="909"/>
    <cellStyle name="40% - Акцент3 3" xfId="910"/>
    <cellStyle name="40% - Акцент3 3 2" xfId="911"/>
    <cellStyle name="40% - Акцент4 2" xfId="912"/>
    <cellStyle name="40% - Акцент4 2 2" xfId="913"/>
    <cellStyle name="40% - Акцент4 3" xfId="914"/>
    <cellStyle name="40% - Акцент4 3 2" xfId="915"/>
    <cellStyle name="40% - Акцент5 2" xfId="916"/>
    <cellStyle name="40% - Акцент5 2 2" xfId="917"/>
    <cellStyle name="40% - Акцент5 3" xfId="918"/>
    <cellStyle name="40% - Акцент5 3 2" xfId="919"/>
    <cellStyle name="40% - Акцент6 2" xfId="920"/>
    <cellStyle name="40% - Акцент6 2 2" xfId="921"/>
    <cellStyle name="40% - Акцент6 3" xfId="922"/>
    <cellStyle name="40% - Акцент6 3 2" xfId="923"/>
    <cellStyle name="60% - Accent1" xfId="924"/>
    <cellStyle name="60% - Accent2" xfId="925"/>
    <cellStyle name="60% - Accent3" xfId="926"/>
    <cellStyle name="60% - Accent4" xfId="927"/>
    <cellStyle name="60% - Accent5" xfId="928"/>
    <cellStyle name="60% - Accent6" xfId="929"/>
    <cellStyle name="60% - Акцент1 2" xfId="930"/>
    <cellStyle name="60% - Акцент1 2 2" xfId="931"/>
    <cellStyle name="60% - Акцент1 3" xfId="932"/>
    <cellStyle name="60% - Акцент1 3 2" xfId="933"/>
    <cellStyle name="60% - Акцент2 2" xfId="934"/>
    <cellStyle name="60% - Акцент2 2 2" xfId="935"/>
    <cellStyle name="60% - Акцент2 3" xfId="936"/>
    <cellStyle name="60% - Акцент2 3 2" xfId="937"/>
    <cellStyle name="60% - Акцент3 2" xfId="938"/>
    <cellStyle name="60% - Акцент3 2 2" xfId="939"/>
    <cellStyle name="60% - Акцент3 3" xfId="940"/>
    <cellStyle name="60% - Акцент3 3 2" xfId="941"/>
    <cellStyle name="60% - Акцент4 2" xfId="942"/>
    <cellStyle name="60% - Акцент4 2 2" xfId="943"/>
    <cellStyle name="60% - Акцент4 3" xfId="944"/>
    <cellStyle name="60% - Акцент4 3 2" xfId="945"/>
    <cellStyle name="60% - Акцент5 2" xfId="946"/>
    <cellStyle name="60% - Акцент5 2 2" xfId="947"/>
    <cellStyle name="60% - Акцент5 3" xfId="948"/>
    <cellStyle name="60% - Акцент5 3 2" xfId="949"/>
    <cellStyle name="60% - Акцент6 2" xfId="950"/>
    <cellStyle name="60% - Акцент6 2 2" xfId="951"/>
    <cellStyle name="60% - Акцент6 3" xfId="952"/>
    <cellStyle name="60% - Акцент6 3 2" xfId="953"/>
    <cellStyle name="Aaia?iue [0]_?anoiau" xfId="954"/>
    <cellStyle name="Aaia?iue_?anoiau" xfId="955"/>
    <cellStyle name="Accent1" xfId="956"/>
    <cellStyle name="Accent1 - 20%" xfId="957"/>
    <cellStyle name="Accent1 - 40%" xfId="958"/>
    <cellStyle name="Accent1 - 60%" xfId="959"/>
    <cellStyle name="Accent1_Р-11 план 2010 ИЭ" xfId="960"/>
    <cellStyle name="Accent2" xfId="961"/>
    <cellStyle name="Accent2 - 20%" xfId="962"/>
    <cellStyle name="Accent2 - 40%" xfId="963"/>
    <cellStyle name="Accent2 - 60%" xfId="964"/>
    <cellStyle name="Accent2_Р-11 план 2010 ИЭ" xfId="965"/>
    <cellStyle name="Accent3" xfId="966"/>
    <cellStyle name="Accent3 - 20%" xfId="967"/>
    <cellStyle name="Accent3 - 40%" xfId="968"/>
    <cellStyle name="Accent3 - 60%" xfId="969"/>
    <cellStyle name="Accent3_Р-11 план 2010 ИЭ" xfId="970"/>
    <cellStyle name="Accent4" xfId="971"/>
    <cellStyle name="Accent4 - 20%" xfId="972"/>
    <cellStyle name="Accent4 - 40%" xfId="973"/>
    <cellStyle name="Accent4 - 60%" xfId="974"/>
    <cellStyle name="Accent4_Р-11 план 2010 ИЭ" xfId="975"/>
    <cellStyle name="Accent5" xfId="976"/>
    <cellStyle name="Accent5 - 20%" xfId="977"/>
    <cellStyle name="Accent5 - 40%" xfId="978"/>
    <cellStyle name="Accent5 - 60%" xfId="979"/>
    <cellStyle name="Accent5_Р-11 план 2010 ИЭ" xfId="980"/>
    <cellStyle name="Accent6" xfId="981"/>
    <cellStyle name="Accent6 - 20%" xfId="982"/>
    <cellStyle name="Accent6 - 40%" xfId="983"/>
    <cellStyle name="Accent6 - 60%" xfId="984"/>
    <cellStyle name="Accent6_Р-11 план 2010 ИЭ" xfId="985"/>
    <cellStyle name="Aeia?nnueea" xfId="986"/>
    <cellStyle name="aluminium" xfId="987"/>
    <cellStyle name="Bad" xfId="988"/>
    <cellStyle name="Besuchter Hyperlink" xfId="989"/>
    <cellStyle name="Big" xfId="990"/>
    <cellStyle name="Blue" xfId="991"/>
    <cellStyle name="CALC Amount" xfId="992"/>
    <cellStyle name="CALC Amount 2" xfId="993"/>
    <cellStyle name="CALC Amount Total" xfId="994"/>
    <cellStyle name="Calc Currency (0)" xfId="995"/>
    <cellStyle name="Calc Currency (0) 10" xfId="996"/>
    <cellStyle name="Calc Currency (0) 2" xfId="997"/>
    <cellStyle name="Calc Currency (0) 3" xfId="998"/>
    <cellStyle name="Calc Currency (0) 4" xfId="999"/>
    <cellStyle name="Calc Currency (0) 5" xfId="1000"/>
    <cellStyle name="Calc Currency (0) 6" xfId="1001"/>
    <cellStyle name="Calc Currency (0) 7" xfId="1002"/>
    <cellStyle name="Calc Currency (0) 8" xfId="1003"/>
    <cellStyle name="Calc Currency (0) 9" xfId="1004"/>
    <cellStyle name="Calc Currency (0)_Анализ топлива (для Байкалэнерго)" xfId="1005"/>
    <cellStyle name="Calc Currency (2)" xfId="1006"/>
    <cellStyle name="Calc Percent (0)" xfId="1007"/>
    <cellStyle name="Calc Percent (1)" xfId="1008"/>
    <cellStyle name="Calc Percent (2)" xfId="1009"/>
    <cellStyle name="Calc Units (0)" xfId="1010"/>
    <cellStyle name="Calc Units (1)" xfId="1011"/>
    <cellStyle name="Calc Units (2)" xfId="1012"/>
    <cellStyle name="Calculation" xfId="1013"/>
    <cellStyle name="Check" xfId="63"/>
    <cellStyle name="Check Cell" xfId="1014"/>
    <cellStyle name="Check_09.12.2008 КМ- предложение ИЭ" xfId="1015"/>
    <cellStyle name="Column Title" xfId="1016"/>
    <cellStyle name="Comma [0]" xfId="1017"/>
    <cellStyle name="Comma [00]" xfId="1018"/>
    <cellStyle name="Comma_ PLinf - 08" xfId="1019"/>
    <cellStyle name="Comma0" xfId="1020"/>
    <cellStyle name="Commodity" xfId="1021"/>
    <cellStyle name="Company" xfId="1022"/>
    <cellStyle name="Currency [0]" xfId="1023"/>
    <cellStyle name="Currency [0] 2" xfId="1024"/>
    <cellStyle name="Currency [0] 2 2" xfId="1025"/>
    <cellStyle name="Currency [0] 2 3" xfId="1026"/>
    <cellStyle name="Currency [0] 2 4" xfId="1027"/>
    <cellStyle name="Currency [0] 2 5" xfId="1028"/>
    <cellStyle name="Currency [0] 2 6" xfId="1029"/>
    <cellStyle name="Currency [0] 2 7" xfId="1030"/>
    <cellStyle name="Currency [0] 2 8" xfId="1031"/>
    <cellStyle name="Currency [0] 3" xfId="1032"/>
    <cellStyle name="Currency [0] 3 2" xfId="1033"/>
    <cellStyle name="Currency [0] 3 3" xfId="1034"/>
    <cellStyle name="Currency [0] 3 4" xfId="1035"/>
    <cellStyle name="Currency [0] 3 5" xfId="1036"/>
    <cellStyle name="Currency [0] 3 6" xfId="1037"/>
    <cellStyle name="Currency [0] 3 7" xfId="1038"/>
    <cellStyle name="Currency [0] 3 8" xfId="1039"/>
    <cellStyle name="Currency [0] 4" xfId="1040"/>
    <cellStyle name="Currency [0] 4 2" xfId="1041"/>
    <cellStyle name="Currency [0] 4 3" xfId="1042"/>
    <cellStyle name="Currency [0] 4 4" xfId="1043"/>
    <cellStyle name="Currency [0] 4 5" xfId="1044"/>
    <cellStyle name="Currency [0] 4 6" xfId="1045"/>
    <cellStyle name="Currency [0] 4 7" xfId="1046"/>
    <cellStyle name="Currency [0] 4 8" xfId="1047"/>
    <cellStyle name="Currency [0] 5" xfId="1048"/>
    <cellStyle name="Currency [0] 5 2" xfId="1049"/>
    <cellStyle name="Currency [0] 5 3" xfId="1050"/>
    <cellStyle name="Currency [0] 5 4" xfId="1051"/>
    <cellStyle name="Currency [0] 5 5" xfId="1052"/>
    <cellStyle name="Currency [0] 5 6" xfId="1053"/>
    <cellStyle name="Currency [0] 5 7" xfId="1054"/>
    <cellStyle name="Currency [0] 5 8" xfId="1055"/>
    <cellStyle name="Currency [0]_0_Cash" xfId="64"/>
    <cellStyle name="Currency [00]" xfId="1056"/>
    <cellStyle name="Currency_ PLinf - 08" xfId="1057"/>
    <cellStyle name="Currency0" xfId="1058"/>
    <cellStyle name="Date" xfId="1059"/>
    <cellStyle name="Date Short" xfId="1060"/>
    <cellStyle name="Date_for presentation 9m07_5_с динамикой" xfId="1061"/>
    <cellStyle name="DELTA" xfId="1062"/>
    <cellStyle name="Difference" xfId="1063"/>
    <cellStyle name="E&amp;Y House" xfId="65"/>
    <cellStyle name="Emphasis 1" xfId="1064"/>
    <cellStyle name="Emphasis 2" xfId="1065"/>
    <cellStyle name="Emphasis 3" xfId="1066"/>
    <cellStyle name="Enter Currency (0)" xfId="1067"/>
    <cellStyle name="Enter Currency (2)" xfId="1068"/>
    <cellStyle name="Enter Units (0)" xfId="1069"/>
    <cellStyle name="Enter Units (1)" xfId="1070"/>
    <cellStyle name="Enter Units (2)" xfId="1071"/>
    <cellStyle name="Entry" xfId="1072"/>
    <cellStyle name="Euro" xfId="1073"/>
    <cellStyle name="Excel Built-in Normal" xfId="1074"/>
    <cellStyle name="Explanatory Text" xfId="1075"/>
    <cellStyle name="EYtext" xfId="1076"/>
    <cellStyle name="F2" xfId="1077"/>
    <cellStyle name="F3" xfId="1078"/>
    <cellStyle name="F4" xfId="1079"/>
    <cellStyle name="F5" xfId="1080"/>
    <cellStyle name="F6" xfId="1081"/>
    <cellStyle name="F7" xfId="1082"/>
    <cellStyle name="F8" xfId="1083"/>
    <cellStyle name="Fixed" xfId="1084"/>
    <cellStyle name="Flag" xfId="1085"/>
    <cellStyle name="Followed Hyperlink" xfId="1086"/>
    <cellStyle name="Forbidden" xfId="1087"/>
    <cellStyle name="From other sheet" xfId="1088"/>
    <cellStyle name="Glenc 2" xfId="1089"/>
    <cellStyle name="Glencore1" xfId="1090"/>
    <cellStyle name="Good" xfId="1091"/>
    <cellStyle name="Grey" xfId="1092"/>
    <cellStyle name="Head1_BP back" xfId="1093"/>
    <cellStyle name="Header1" xfId="1094"/>
    <cellStyle name="Header2" xfId="1095"/>
    <cellStyle name="Heading 1" xfId="1096"/>
    <cellStyle name="Heading 2" xfId="1097"/>
    <cellStyle name="Heading 3" xfId="1098"/>
    <cellStyle name="Heading 4" xfId="1099"/>
    <cellStyle name="Heading1" xfId="1100"/>
    <cellStyle name="Heading2" xfId="1101"/>
    <cellStyle name="Heading3" xfId="1102"/>
    <cellStyle name="Heading4" xfId="1103"/>
    <cellStyle name="Heading5" xfId="1104"/>
    <cellStyle name="Heading6" xfId="1105"/>
    <cellStyle name="Help" xfId="1106"/>
    <cellStyle name="Horizontal" xfId="1107"/>
    <cellStyle name="Hyperlink" xfId="1108"/>
    <cellStyle name="Iau?iue_?anoiau" xfId="1109"/>
    <cellStyle name="Index" xfId="1110"/>
    <cellStyle name="Input" xfId="1111"/>
    <cellStyle name="Input [yellow]" xfId="1112"/>
    <cellStyle name="Input Data" xfId="1113"/>
    <cellStyle name="Input_Р-11 план 2010 ИЭ" xfId="1114"/>
    <cellStyle name="Interest" xfId="1115"/>
    <cellStyle name="Ioe?uaaaoayny aeia?nnueea" xfId="1116"/>
    <cellStyle name="ISO" xfId="1117"/>
    <cellStyle name="ISO 10" xfId="1118"/>
    <cellStyle name="ISO 2" xfId="1119"/>
    <cellStyle name="ISO 3" xfId="1120"/>
    <cellStyle name="ISO 4" xfId="1121"/>
    <cellStyle name="ISO 5" xfId="1122"/>
    <cellStyle name="ISO 6" xfId="1123"/>
    <cellStyle name="ISO 7" xfId="1124"/>
    <cellStyle name="ISO 8" xfId="1125"/>
    <cellStyle name="ISO 9" xfId="1126"/>
    <cellStyle name="ISO_Анализ топлива (для Байкалэнерго)" xfId="1127"/>
    <cellStyle name="Ivedimas" xfId="1128"/>
    <cellStyle name="Ivedimo1" xfId="1129"/>
    <cellStyle name="Ivedimo2" xfId="1130"/>
    <cellStyle name="Ivedimo5" xfId="1131"/>
    <cellStyle name="JR_ formula" xfId="1132"/>
    <cellStyle name="Key Result" xfId="1133"/>
    <cellStyle name="Kilo" xfId="1134"/>
    <cellStyle name="Komma [0]_Blad1" xfId="1135"/>
    <cellStyle name="Komma_Blad1" xfId="1136"/>
    <cellStyle name="KOP" xfId="1137"/>
    <cellStyle name="KOP2" xfId="1138"/>
    <cellStyle name="KOPP" xfId="1139"/>
    <cellStyle name="Link Currency (0)" xfId="1140"/>
    <cellStyle name="Link Currency (2)" xfId="1141"/>
    <cellStyle name="Link Units (0)" xfId="1142"/>
    <cellStyle name="Link Units (1)" xfId="1143"/>
    <cellStyle name="Link Units (2)" xfId="1144"/>
    <cellStyle name="Linked Cell" xfId="1145"/>
    <cellStyle name="Margin" xfId="1146"/>
    <cellStyle name="Matrix" xfId="1147"/>
    <cellStyle name="Maturity" xfId="1148"/>
    <cellStyle name="Metric tons" xfId="1149"/>
    <cellStyle name="Milliers [0]_Conversion Summary" xfId="1150"/>
    <cellStyle name="Milliers_Conversion Summary" xfId="1151"/>
    <cellStyle name="millions" xfId="1152"/>
    <cellStyle name="Moneda [0]_FINAL-10" xfId="1153"/>
    <cellStyle name="Moneda_FINAL-10" xfId="1154"/>
    <cellStyle name="Monйtaire [0]_Conversion Summary" xfId="1155"/>
    <cellStyle name="Monйtaire_Conversion Summary" xfId="1156"/>
    <cellStyle name="n" xfId="1157"/>
    <cellStyle name="Neutral" xfId="1158"/>
    <cellStyle name="nor" xfId="1159"/>
    <cellStyle name="Norma11l" xfId="1160"/>
    <cellStyle name="normail" xfId="1161"/>
    <cellStyle name="Normal" xfId="1162"/>
    <cellStyle name="Normal - Style1" xfId="1163"/>
    <cellStyle name="Normal 2" xfId="1164"/>
    <cellStyle name="normal 3" xfId="1165"/>
    <cellStyle name="normal 4" xfId="1166"/>
    <cellStyle name="normal 5" xfId="1167"/>
    <cellStyle name="normal 6" xfId="1168"/>
    <cellStyle name="normal 7" xfId="1169"/>
    <cellStyle name="normal 8" xfId="1170"/>
    <cellStyle name="normal 9" xfId="1171"/>
    <cellStyle name="Normal_#10-Headcount" xfId="1172"/>
    <cellStyle name="Normal1" xfId="1173"/>
    <cellStyle name="normбlnм_laroux" xfId="66"/>
    <cellStyle name="Note" xfId="1174"/>
    <cellStyle name="Number Bold" xfId="1175"/>
    <cellStyle name="Number Normal" xfId="1176"/>
    <cellStyle name="Oeiainiaue [0]_?anoiau" xfId="1177"/>
    <cellStyle name="Oeiainiaue_?anoiau" xfId="1178"/>
    <cellStyle name="Option" xfId="1179"/>
    <cellStyle name="OptionHeading" xfId="1180"/>
    <cellStyle name="Osencen" xfId="1181"/>
    <cellStyle name="Ouny?e [0]_?anoiau" xfId="1182"/>
    <cellStyle name="Ouny?e_?anoiau" xfId="1183"/>
    <cellStyle name="Output" xfId="1184"/>
    <cellStyle name="p/n" xfId="1185"/>
    <cellStyle name="Paaotsikko" xfId="1186"/>
    <cellStyle name="Paaotsikko 10" xfId="1187"/>
    <cellStyle name="Paaotsikko 2" xfId="1188"/>
    <cellStyle name="Paaotsikko 3" xfId="1189"/>
    <cellStyle name="Paaotsikko 4" xfId="1190"/>
    <cellStyle name="Paaotsikko 5" xfId="1191"/>
    <cellStyle name="Paaotsikko 6" xfId="1192"/>
    <cellStyle name="Paaotsikko 7" xfId="1193"/>
    <cellStyle name="Paaotsikko 8" xfId="1194"/>
    <cellStyle name="Paaotsikko 9" xfId="1195"/>
    <cellStyle name="Paaotsikko_Анализ топлива (для Байкалэнерго)" xfId="1196"/>
    <cellStyle name="PageHeading" xfId="67"/>
    <cellStyle name="pb_page_heading_LS" xfId="1197"/>
    <cellStyle name="per tonne" xfId="1198"/>
    <cellStyle name="Percent [0]" xfId="1199"/>
    <cellStyle name="Percent [00]" xfId="1200"/>
    <cellStyle name="Percent [2]" xfId="1201"/>
    <cellStyle name="perecnt" xfId="1202"/>
    <cellStyle name="PrePop Currency (0)" xfId="1203"/>
    <cellStyle name="PrePop Currency (2)" xfId="1204"/>
    <cellStyle name="PrePop Units (0)" xfId="1205"/>
    <cellStyle name="PrePop Units (1)" xfId="1206"/>
    <cellStyle name="PrePop Units (2)" xfId="1207"/>
    <cellStyle name="Price" xfId="1208"/>
    <cellStyle name="Profit figure" xfId="1209"/>
    <cellStyle name="Prosent_DS" xfId="1210"/>
    <cellStyle name="Puslapis1" xfId="1211"/>
    <cellStyle name="Puslapis2" xfId="1212"/>
    <cellStyle name="Pддotsikko" xfId="1213"/>
    <cellStyle name="Pддotsikko 10" xfId="1214"/>
    <cellStyle name="Pддotsikko 2" xfId="1215"/>
    <cellStyle name="Pддotsikko 3" xfId="1216"/>
    <cellStyle name="Pддotsikko 4" xfId="1217"/>
    <cellStyle name="Pддotsikko 5" xfId="1218"/>
    <cellStyle name="Pддotsikko 6" xfId="1219"/>
    <cellStyle name="Pддotsikko 7" xfId="1220"/>
    <cellStyle name="Pддotsikko 8" xfId="1221"/>
    <cellStyle name="Pддotsikko 9" xfId="1222"/>
    <cellStyle name="Pддotsikko_Анализ топлива (для Байкалэнерго)" xfId="1223"/>
    <cellStyle name="QTitle" xfId="68"/>
    <cellStyle name="Red" xfId="1224"/>
    <cellStyle name="REGEL" xfId="1225"/>
    <cellStyle name="Reporting Bold" xfId="1226"/>
    <cellStyle name="Reporting Bold 12" xfId="1227"/>
    <cellStyle name="Reporting Bold 14" xfId="1228"/>
    <cellStyle name="Reporting Normal" xfId="1229"/>
    <cellStyle name="RUR Heading" xfId="1230"/>
    <cellStyle name="SAPBEXaggData" xfId="1231"/>
    <cellStyle name="SAPBEXaggDataEmph" xfId="1232"/>
    <cellStyle name="SAPBEXaggItem" xfId="1233"/>
    <cellStyle name="SAPBEXaggItemX" xfId="1234"/>
    <cellStyle name="SAPBEXchaText" xfId="1235"/>
    <cellStyle name="SAPBEXexcBad7" xfId="1236"/>
    <cellStyle name="SAPBEXexcBad8" xfId="1237"/>
    <cellStyle name="SAPBEXexcBad9" xfId="1238"/>
    <cellStyle name="SAPBEXexcCritical4" xfId="1239"/>
    <cellStyle name="SAPBEXexcCritical5" xfId="1240"/>
    <cellStyle name="SAPBEXexcCritical6" xfId="1241"/>
    <cellStyle name="SAPBEXexcGood1" xfId="1242"/>
    <cellStyle name="SAPBEXexcGood2" xfId="1243"/>
    <cellStyle name="SAPBEXexcGood3" xfId="1244"/>
    <cellStyle name="SAPBEXfilterDrill" xfId="1245"/>
    <cellStyle name="SAPBEXfilterItem" xfId="1246"/>
    <cellStyle name="SAPBEXfilterText" xfId="1247"/>
    <cellStyle name="SAPBEXformats" xfId="1248"/>
    <cellStyle name="SAPBEXheaderItem" xfId="1249"/>
    <cellStyle name="SAPBEXheaderText" xfId="1250"/>
    <cellStyle name="SAPBEXHLevel0" xfId="1251"/>
    <cellStyle name="SAPBEXHLevel0X" xfId="1252"/>
    <cellStyle name="SAPBEXHLevel1" xfId="1253"/>
    <cellStyle name="SAPBEXHLevel1X" xfId="1254"/>
    <cellStyle name="SAPBEXHLevel2" xfId="1255"/>
    <cellStyle name="SAPBEXHLevel2X" xfId="1256"/>
    <cellStyle name="SAPBEXHLevel3" xfId="1257"/>
    <cellStyle name="SAPBEXHLevel3X" xfId="1258"/>
    <cellStyle name="SAPBEXinputData" xfId="1259"/>
    <cellStyle name="SAPBEXresData" xfId="1260"/>
    <cellStyle name="SAPBEXresDataEmph" xfId="1261"/>
    <cellStyle name="SAPBEXresItem" xfId="1262"/>
    <cellStyle name="SAPBEXresItemX" xfId="1263"/>
    <cellStyle name="SAPBEXstdData" xfId="1264"/>
    <cellStyle name="SAPBEXstdDataEmph" xfId="1265"/>
    <cellStyle name="SAPBEXstdItem" xfId="1266"/>
    <cellStyle name="SAPBEXstdItemX" xfId="1267"/>
    <cellStyle name="SAPBEXtitle" xfId="1268"/>
    <cellStyle name="SAPBEXundefined" xfId="1269"/>
    <cellStyle name="Section Heading" xfId="1270"/>
    <cellStyle name="Sheet Title" xfId="1271"/>
    <cellStyle name="Standaard_Blad1" xfId="1272"/>
    <cellStyle name="Straipsnis1" xfId="1273"/>
    <cellStyle name="Straipsnis4" xfId="1274"/>
    <cellStyle name="Style 1" xfId="1275"/>
    <cellStyle name="styleColumnTitles" xfId="1276"/>
    <cellStyle name="styleDateRange" xfId="1277"/>
    <cellStyle name="styleHidden" xfId="1278"/>
    <cellStyle name="styleNormal" xfId="1279"/>
    <cellStyle name="styleSeriesAttributes" xfId="1280"/>
    <cellStyle name="styleSeriesData" xfId="1281"/>
    <cellStyle name="styleSeriesDataForecast" xfId="1282"/>
    <cellStyle name="styleSeriesDataForecastNA" xfId="1283"/>
    <cellStyle name="styleSeriesDataNA" xfId="1284"/>
    <cellStyle name="SubHead" xfId="1285"/>
    <cellStyle name="t2" xfId="1286"/>
    <cellStyle name="TB" xfId="1287"/>
    <cellStyle name="Text Indent A" xfId="1288"/>
    <cellStyle name="Text Indent B" xfId="1289"/>
    <cellStyle name="Text Indent C" xfId="1290"/>
    <cellStyle name="Times New Roman" xfId="1291"/>
    <cellStyle name="Title" xfId="1292"/>
    <cellStyle name="Total" xfId="1293"/>
    <cellStyle name="Total 2" xfId="1294"/>
    <cellStyle name="Tusenskille [0]_DS" xfId="1295"/>
    <cellStyle name="Tusenskille_DS" xfId="1296"/>
    <cellStyle name="Undefiniert" xfId="1297"/>
    <cellStyle name="Unit" xfId="1298"/>
    <cellStyle name="Units" xfId="1299"/>
    <cellStyle name="US$ Heading" xfId="1300"/>
    <cellStyle name="Valiotsikko" xfId="1301"/>
    <cellStyle name="Valiotsikko 10" xfId="1302"/>
    <cellStyle name="Valiotsikko 2" xfId="1303"/>
    <cellStyle name="Valiotsikko 3" xfId="1304"/>
    <cellStyle name="Valiotsikko 4" xfId="1305"/>
    <cellStyle name="Valiotsikko 5" xfId="1306"/>
    <cellStyle name="Valiotsikko 6" xfId="1307"/>
    <cellStyle name="Valiotsikko 7" xfId="1308"/>
    <cellStyle name="Valiotsikko 8" xfId="1309"/>
    <cellStyle name="Valiotsikko 9" xfId="1310"/>
    <cellStyle name="Valiotsikko_Анализ топлива (для Байкалэнерго)" xfId="1311"/>
    <cellStyle name="Valuta [0]_Blad1" xfId="1312"/>
    <cellStyle name="Valuta_Blad1" xfId="1313"/>
    <cellStyle name="Vertical" xfId="1314"/>
    <cellStyle name="Virgulă_Lista _ angajati(profesie)" xfId="1315"/>
    <cellStyle name="Vдliotsikko" xfId="1316"/>
    <cellStyle name="Vдliotsikko 10" xfId="1317"/>
    <cellStyle name="Vдliotsikko 2" xfId="1318"/>
    <cellStyle name="Vдliotsikko 3" xfId="1319"/>
    <cellStyle name="Vдliotsikko 4" xfId="1320"/>
    <cellStyle name="Vдliotsikko 5" xfId="1321"/>
    <cellStyle name="Vдliotsikko 6" xfId="1322"/>
    <cellStyle name="Vдliotsikko 7" xfId="1323"/>
    <cellStyle name="Vдliotsikko 8" xfId="1324"/>
    <cellStyle name="Vдliotsikko 9" xfId="1325"/>
    <cellStyle name="Vдliotsikko_Анализ топлива (для Байкалэнерго)" xfId="1326"/>
    <cellStyle name="Warning Text" xfId="1327"/>
    <cellStyle name="Акцент1 2" xfId="1328"/>
    <cellStyle name="Акцент1 2 2" xfId="1329"/>
    <cellStyle name="Акцент1 3" xfId="1330"/>
    <cellStyle name="Акцент1 3 2" xfId="1331"/>
    <cellStyle name="Акцент2 2" xfId="1332"/>
    <cellStyle name="Акцент2 2 2" xfId="1333"/>
    <cellStyle name="Акцент2 3" xfId="1334"/>
    <cellStyle name="Акцент2 3 2" xfId="1335"/>
    <cellStyle name="Акцент3 2" xfId="1336"/>
    <cellStyle name="Акцент3 2 2" xfId="1337"/>
    <cellStyle name="Акцент3 3" xfId="1338"/>
    <cellStyle name="Акцент3 3 2" xfId="1339"/>
    <cellStyle name="Акцент4 2" xfId="1340"/>
    <cellStyle name="Акцент4 2 2" xfId="1341"/>
    <cellStyle name="Акцент4 3" xfId="1342"/>
    <cellStyle name="Акцент4 3 2" xfId="1343"/>
    <cellStyle name="Акцент5 2" xfId="1344"/>
    <cellStyle name="Акцент5 2 2" xfId="1345"/>
    <cellStyle name="Акцент5 3" xfId="1346"/>
    <cellStyle name="Акцент5 3 2" xfId="1347"/>
    <cellStyle name="Акцент6 2" xfId="1348"/>
    <cellStyle name="Акцент6 2 2" xfId="1349"/>
    <cellStyle name="Акцент6 3" xfId="1350"/>
    <cellStyle name="Акцент6 3 2" xfId="1351"/>
    <cellStyle name="Беззащитный" xfId="69"/>
    <cellStyle name="Блок(жёлт)" xfId="1352"/>
    <cellStyle name="вагоны" xfId="1353"/>
    <cellStyle name="Ввод" xfId="1354"/>
    <cellStyle name="Ввод  2" xfId="1355"/>
    <cellStyle name="Ввод  2 2" xfId="1356"/>
    <cellStyle name="Ввод  2 3" xfId="1357"/>
    <cellStyle name="Ввод  3" xfId="1358"/>
    <cellStyle name="Ввод  3 2" xfId="1359"/>
    <cellStyle name="Ввод  3 3" xfId="1360"/>
    <cellStyle name="Вывод 2" xfId="1361"/>
    <cellStyle name="Вывод 2 2" xfId="1362"/>
    <cellStyle name="Вывод 2 3" xfId="1363"/>
    <cellStyle name="Вывод 3" xfId="1364"/>
    <cellStyle name="Вывод 3 2" xfId="1365"/>
    <cellStyle name="Вывод 3 3" xfId="1366"/>
    <cellStyle name="Вычисление 2" xfId="1367"/>
    <cellStyle name="Вычисление 2 2" xfId="1368"/>
    <cellStyle name="Вычисление 2 3" xfId="1369"/>
    <cellStyle name="Вычисление 3" xfId="1370"/>
    <cellStyle name="Вычисление 3 2" xfId="1371"/>
    <cellStyle name="Вычисление 3 3" xfId="1372"/>
    <cellStyle name="Гиперссылка" xfId="70" builtinId="8"/>
    <cellStyle name="Гиперссылка 2" xfId="1373"/>
    <cellStyle name="Гиперссылка 2 2" xfId="1374"/>
    <cellStyle name="Гиперссылка 2 3" xfId="1375"/>
    <cellStyle name="Гиперссылка 3" xfId="1376"/>
    <cellStyle name="Гиперссылка 3 2" xfId="1377"/>
    <cellStyle name="Гиперссылка 4" xfId="1378"/>
    <cellStyle name="Гиперссылка 5" xfId="1379"/>
    <cellStyle name="Гиперссылка 6" xfId="1380"/>
    <cellStyle name="Дата" xfId="1381"/>
    <cellStyle name="ДАТА 2" xfId="1382"/>
    <cellStyle name="ДАТА 3" xfId="1383"/>
    <cellStyle name="ДАТА 4" xfId="1384"/>
    <cellStyle name="ДАТА 5" xfId="1385"/>
    <cellStyle name="ДАТА 6" xfId="1386"/>
    <cellStyle name="ДАТА 7" xfId="1387"/>
    <cellStyle name="ДАТА 8" xfId="1388"/>
    <cellStyle name="Дата UTL" xfId="1389"/>
    <cellStyle name="Деневный" xfId="1390"/>
    <cellStyle name="Денежный 2" xfId="1391"/>
    <cellStyle name="Денежный 3" xfId="1392"/>
    <cellStyle name="Денежный 3 2" xfId="1393"/>
    <cellStyle name="Заголовок" xfId="1394"/>
    <cellStyle name="Заголовок 1 2" xfId="1395"/>
    <cellStyle name="Заголовок 1 2 2" xfId="1396"/>
    <cellStyle name="Заголовок 1 3" xfId="1397"/>
    <cellStyle name="Заголовок 1 3 2" xfId="1398"/>
    <cellStyle name="Заголовок 2 2" xfId="1399"/>
    <cellStyle name="Заголовок 2 2 2" xfId="1400"/>
    <cellStyle name="Заголовок 2 3" xfId="1401"/>
    <cellStyle name="Заголовок 2 3 2" xfId="1402"/>
    <cellStyle name="Заголовок 3 2" xfId="1403"/>
    <cellStyle name="Заголовок 3 2 2" xfId="1404"/>
    <cellStyle name="Заголовок 3 3" xfId="1405"/>
    <cellStyle name="Заголовок 3 3 2" xfId="1406"/>
    <cellStyle name="Заголовок 4 2" xfId="1407"/>
    <cellStyle name="Заголовок 4 2 2" xfId="1408"/>
    <cellStyle name="Заголовок 4 3" xfId="1409"/>
    <cellStyle name="Заголовок 4 3 2" xfId="1410"/>
    <cellStyle name="ЗАГОЛОВОК1" xfId="1411"/>
    <cellStyle name="ЗАГОЛОВОК2" xfId="1412"/>
    <cellStyle name="ЗаголовокСтолбца" xfId="1413"/>
    <cellStyle name="Защитный" xfId="71"/>
    <cellStyle name="Значение" xfId="72"/>
    <cellStyle name="зуксуте" xfId="1414"/>
    <cellStyle name="идгу" xfId="1415"/>
    <cellStyle name="Итог 2" xfId="1416"/>
    <cellStyle name="Итог 2 2" xfId="1417"/>
    <cellStyle name="Итог 2 3" xfId="1418"/>
    <cellStyle name="Итог 3" xfId="1419"/>
    <cellStyle name="Итог 3 2" xfId="1420"/>
    <cellStyle name="Итог 3 3" xfId="1421"/>
    <cellStyle name="ИТОГОВЫЙ" xfId="1422"/>
    <cellStyle name="ИТОГОВЫЙ 2" xfId="1423"/>
    <cellStyle name="ИТОГОВЫЙ 3" xfId="1424"/>
    <cellStyle name="ИТОГОВЫЙ 4" xfId="1425"/>
    <cellStyle name="ИТОГОВЫЙ 5" xfId="1426"/>
    <cellStyle name="ИТОГОВЫЙ 6" xfId="1427"/>
    <cellStyle name="ИТОГОВЫЙ 7" xfId="1428"/>
    <cellStyle name="ИТОГОВЫЙ 8" xfId="1429"/>
    <cellStyle name="Контрольная ячейка 2" xfId="1430"/>
    <cellStyle name="Контрольная ячейка 2 2" xfId="1431"/>
    <cellStyle name="Контрольная ячейка 3" xfId="1432"/>
    <cellStyle name="Контрольная ячейка 3 2" xfId="1433"/>
    <cellStyle name="Мой заголовок" xfId="1434"/>
    <cellStyle name="Мой заголовок листа" xfId="1435"/>
    <cellStyle name="Мои наименования показателей" xfId="1436"/>
    <cellStyle name="Мои наименования показателей 2" xfId="1437"/>
    <cellStyle name="Мои наименования показателей 2 2" xfId="1438"/>
    <cellStyle name="Мои наименования показателей 2 3" xfId="1439"/>
    <cellStyle name="Мои наименования показателей 2 4" xfId="1440"/>
    <cellStyle name="Мои наименования показателей 2 5" xfId="1441"/>
    <cellStyle name="Мои наименования показателей 2 6" xfId="1442"/>
    <cellStyle name="Мои наименования показателей 2 7" xfId="1443"/>
    <cellStyle name="Мои наименования показателей 2 8" xfId="1444"/>
    <cellStyle name="Мои наименования показателей 3" xfId="1445"/>
    <cellStyle name="Мои наименования показателей 3 2" xfId="1446"/>
    <cellStyle name="Мои наименования показателей 3 3" xfId="1447"/>
    <cellStyle name="Мои наименования показателей 3 4" xfId="1448"/>
    <cellStyle name="Мои наименования показателей 3 5" xfId="1449"/>
    <cellStyle name="Мои наименования показателей 3 6" xfId="1450"/>
    <cellStyle name="Мои наименования показателей 3 7" xfId="1451"/>
    <cellStyle name="Мои наименования показателей 3 8" xfId="1452"/>
    <cellStyle name="Мои наименования показателей 4" xfId="1453"/>
    <cellStyle name="Мои наименования показателей 4 2" xfId="1454"/>
    <cellStyle name="Мои наименования показателей 4 3" xfId="1455"/>
    <cellStyle name="Мои наименования показателей 4 4" xfId="1456"/>
    <cellStyle name="Мои наименования показателей 4 5" xfId="1457"/>
    <cellStyle name="Мои наименования показателей 4 6" xfId="1458"/>
    <cellStyle name="Мои наименования показателей 4 7" xfId="1459"/>
    <cellStyle name="Мои наименования показателей 4 8" xfId="1460"/>
    <cellStyle name="Мои наименования показателей 5" xfId="1461"/>
    <cellStyle name="Мои наименования показателей 5 2" xfId="1462"/>
    <cellStyle name="Мои наименования показателей 5 3" xfId="1463"/>
    <cellStyle name="Мои наименования показателей 5 4" xfId="1464"/>
    <cellStyle name="Мои наименования показателей 5 5" xfId="1465"/>
    <cellStyle name="Мои наименования показателей 5 6" xfId="1466"/>
    <cellStyle name="Мои наименования показателей 5 7" xfId="1467"/>
    <cellStyle name="Мои наименования показателей 5 8" xfId="1468"/>
    <cellStyle name="Мои наименования показателей_BALANCE.TBO.1.71" xfId="1469"/>
    <cellStyle name="назв фил" xfId="1470"/>
    <cellStyle name="Название 2" xfId="1471"/>
    <cellStyle name="Название 2 2" xfId="1472"/>
    <cellStyle name="Название 3" xfId="1473"/>
    <cellStyle name="Название 3 2" xfId="1474"/>
    <cellStyle name="Нейтральный 2" xfId="1475"/>
    <cellStyle name="Нейтральный 2 2" xfId="1476"/>
    <cellStyle name="Нейтральный 3" xfId="1477"/>
    <cellStyle name="Нейтральный 3 2" xfId="1478"/>
    <cellStyle name="Обычный" xfId="0" builtinId="0"/>
    <cellStyle name="Обычный 10" xfId="1479"/>
    <cellStyle name="Обычный 11" xfId="1480"/>
    <cellStyle name="Обычный 11 2" xfId="1481"/>
    <cellStyle name="Обычный 11 2 2" xfId="1482"/>
    <cellStyle name="Обычный 11 2 2 2" xfId="1483"/>
    <cellStyle name="Обычный 11 2 3" xfId="1484"/>
    <cellStyle name="Обычный 11 2 3 2" xfId="1485"/>
    <cellStyle name="Обычный 11 3" xfId="1486"/>
    <cellStyle name="Обычный 12" xfId="1487"/>
    <cellStyle name="Обычный 12 2" xfId="1488"/>
    <cellStyle name="Обычный 13" xfId="1489"/>
    <cellStyle name="Обычный 13 2" xfId="1490"/>
    <cellStyle name="Обычный 14" xfId="1491"/>
    <cellStyle name="Обычный 14 2" xfId="1492"/>
    <cellStyle name="Обычный 14 3" xfId="1493"/>
    <cellStyle name="Обычный 15" xfId="1494"/>
    <cellStyle name="Обычный 15 2" xfId="1495"/>
    <cellStyle name="Обычный 15 3" xfId="1496"/>
    <cellStyle name="Обычный 15 4" xfId="1497"/>
    <cellStyle name="Обычный 15 4 2" xfId="1498"/>
    <cellStyle name="Обычный 15 4 2 2" xfId="1499"/>
    <cellStyle name="Обычный 15 4 2 2 2" xfId="1500"/>
    <cellStyle name="Обычный 15 4 2 2 2 2" xfId="1501"/>
    <cellStyle name="Обычный 15 4 2 2 3" xfId="1502"/>
    <cellStyle name="Обычный 15 4 2 3" xfId="1503"/>
    <cellStyle name="Обычный 15 4 3" xfId="1504"/>
    <cellStyle name="Обычный 15 4 3 2" xfId="1505"/>
    <cellStyle name="Обычный 15 4 3 2 2" xfId="1506"/>
    <cellStyle name="Обычный 15 5" xfId="1507"/>
    <cellStyle name="Обычный 15 5 2" xfId="1508"/>
    <cellStyle name="Обычный 16" xfId="1509"/>
    <cellStyle name="Обычный 16 2" xfId="1510"/>
    <cellStyle name="Обычный 16 2 2" xfId="1511"/>
    <cellStyle name="Обычный 16 3" xfId="1512"/>
    <cellStyle name="Обычный 16 4" xfId="1513"/>
    <cellStyle name="Обычный 17" xfId="1514"/>
    <cellStyle name="Обычный 17 2" xfId="1515"/>
    <cellStyle name="Обычный 18" xfId="1516"/>
    <cellStyle name="Обычный 18 2" xfId="1517"/>
    <cellStyle name="Обычный 18 2 2" xfId="1518"/>
    <cellStyle name="Обычный 18 2 3" xfId="1519"/>
    <cellStyle name="Обычный 19" xfId="1520"/>
    <cellStyle name="Обычный 19 2" xfId="1521"/>
    <cellStyle name="Обычный 2" xfId="80"/>
    <cellStyle name="Обычный 2 2" xfId="1522"/>
    <cellStyle name="Обычный 2 2 2" xfId="1523"/>
    <cellStyle name="Обычный 2 2 2 2" xfId="1524"/>
    <cellStyle name="Обычный 2 2 2 2 2" xfId="1525"/>
    <cellStyle name="Обычный 2 2 2 3" xfId="1526"/>
    <cellStyle name="Обычный 2 2 2 4" xfId="1527"/>
    <cellStyle name="Обычный 2 2 2 5" xfId="1528"/>
    <cellStyle name="Обычный 2 2 3" xfId="1529"/>
    <cellStyle name="Обычный 2 2 4" xfId="1530"/>
    <cellStyle name="Обычный 2 2 5" xfId="1531"/>
    <cellStyle name="Обычный 2 3" xfId="1532"/>
    <cellStyle name="Обычный 2 3 2" xfId="1533"/>
    <cellStyle name="Обычный 2 3 3" xfId="1534"/>
    <cellStyle name="Обычный 2 3 4" xfId="1535"/>
    <cellStyle name="Обычный 2 4" xfId="1536"/>
    <cellStyle name="Обычный 2 5" xfId="1537"/>
    <cellStyle name="Обычный 2 5 2" xfId="1538"/>
    <cellStyle name="Обычный 2 6" xfId="1539"/>
    <cellStyle name="Обычный 2 6 2" xfId="1540"/>
    <cellStyle name="Обычный 2 7" xfId="1541"/>
    <cellStyle name="Обычный 2_0 отчет СЕО (август) отправленный в КБЭ" xfId="1542"/>
    <cellStyle name="Обычный 20" xfId="1543"/>
    <cellStyle name="Обычный 21" xfId="1544"/>
    <cellStyle name="Обычный 22" xfId="1545"/>
    <cellStyle name="Обычный 22 2" xfId="1546"/>
    <cellStyle name="Обычный 23" xfId="1547"/>
    <cellStyle name="Обычный 23 2" xfId="1548"/>
    <cellStyle name="Обычный 23 2 2" xfId="1549"/>
    <cellStyle name="Обычный 23 3" xfId="1550"/>
    <cellStyle name="Обычный 24" xfId="1551"/>
    <cellStyle name="Обычный 24 2" xfId="1552"/>
    <cellStyle name="Обычный 25" xfId="1553"/>
    <cellStyle name="Обычный 25 2" xfId="1554"/>
    <cellStyle name="Обычный 25 2 2" xfId="1555"/>
    <cellStyle name="Обычный 25 2 2 2" xfId="1556"/>
    <cellStyle name="Обычный 25 3" xfId="1557"/>
    <cellStyle name="Обычный 26" xfId="1558"/>
    <cellStyle name="Обычный 26 2" xfId="1559"/>
    <cellStyle name="Обычный 26 3" xfId="1560"/>
    <cellStyle name="Обычный 27" xfId="1561"/>
    <cellStyle name="Обычный 28" xfId="1562"/>
    <cellStyle name="Обычный 28 2" xfId="1563"/>
    <cellStyle name="Обычный 29" xfId="1564"/>
    <cellStyle name="Обычный 3" xfId="1565"/>
    <cellStyle name="Обычный 3 2" xfId="1566"/>
    <cellStyle name="Обычный 3 2 2" xfId="1567"/>
    <cellStyle name="Обычный 3 3" xfId="1568"/>
    <cellStyle name="Обычный 3 4" xfId="1569"/>
    <cellStyle name="Обычный 3 5" xfId="1570"/>
    <cellStyle name="Обычный 3_0 отчет СЕО (июль)" xfId="1571"/>
    <cellStyle name="Обычный 30" xfId="1572"/>
    <cellStyle name="Обычный 31" xfId="1573"/>
    <cellStyle name="Обычный 31 2" xfId="1574"/>
    <cellStyle name="Обычный 31 3" xfId="1575"/>
    <cellStyle name="Обычный 32" xfId="1576"/>
    <cellStyle name="Обычный 33" xfId="1577"/>
    <cellStyle name="Обычный 34" xfId="1578"/>
    <cellStyle name="Обычный 4" xfId="1579"/>
    <cellStyle name="Обычный 4 2" xfId="1580"/>
    <cellStyle name="Обычный 4 3" xfId="1581"/>
    <cellStyle name="Обычный 4 4" xfId="1582"/>
    <cellStyle name="Обычный 4 5" xfId="1583"/>
    <cellStyle name="Обычный 5" xfId="1584"/>
    <cellStyle name="Обычный 5 2" xfId="1585"/>
    <cellStyle name="Обычный 5 2 2" xfId="1586"/>
    <cellStyle name="Обычный 5 3" xfId="1587"/>
    <cellStyle name="Обычный 5 4" xfId="1588"/>
    <cellStyle name="Обычный 5 5" xfId="1589"/>
    <cellStyle name="Обычный 5 6" xfId="1590"/>
    <cellStyle name="Обычный 5 7" xfId="1591"/>
    <cellStyle name="Обычный 5 7 2" xfId="1592"/>
    <cellStyle name="Обычный 5 8" xfId="1593"/>
    <cellStyle name="Обычный 5 8 2" xfId="1594"/>
    <cellStyle name="Обычный 6" xfId="1595"/>
    <cellStyle name="Обычный 6 2" xfId="1596"/>
    <cellStyle name="Обычный 6 3" xfId="1597"/>
    <cellStyle name="Обычный 6 4" xfId="1598"/>
    <cellStyle name="Обычный 7" xfId="1599"/>
    <cellStyle name="Обычный 7 2" xfId="1600"/>
    <cellStyle name="Обычный 7 3" xfId="1601"/>
    <cellStyle name="Обычный 8" xfId="1602"/>
    <cellStyle name="Обычный 8 2" xfId="1603"/>
    <cellStyle name="Обычный 9" xfId="1604"/>
    <cellStyle name="Обычный 9 2" xfId="1605"/>
    <cellStyle name="Обычный 9 3" xfId="1606"/>
    <cellStyle name="Обычный 9 4" xfId="1607"/>
    <cellStyle name="Обычный_Смета затрат на 2005 г. (мой)" xfId="73"/>
    <cellStyle name="Плохой 2" xfId="1608"/>
    <cellStyle name="Плохой 2 2" xfId="1609"/>
    <cellStyle name="Плохой 3" xfId="1610"/>
    <cellStyle name="Плохой 3 2" xfId="1611"/>
    <cellStyle name="Поле ввода" xfId="1612"/>
    <cellStyle name="Пояснение 2" xfId="1613"/>
    <cellStyle name="Пояснение 2 2" xfId="1614"/>
    <cellStyle name="Пояснение 3" xfId="1615"/>
    <cellStyle name="Пояснение 3 2" xfId="1616"/>
    <cellStyle name="Примечание 2" xfId="1617"/>
    <cellStyle name="Примечание 2 2" xfId="1618"/>
    <cellStyle name="Примечание 2 3" xfId="1619"/>
    <cellStyle name="Примечание 2 4" xfId="1620"/>
    <cellStyle name="Примечание 2 5" xfId="1621"/>
    <cellStyle name="Примечание 2 6" xfId="1622"/>
    <cellStyle name="Примечание 2 7" xfId="1623"/>
    <cellStyle name="Примечание 2 8" xfId="1624"/>
    <cellStyle name="Примечание 2 9" xfId="1625"/>
    <cellStyle name="Примечание 3" xfId="1626"/>
    <cellStyle name="Примечание 3 2" xfId="1627"/>
    <cellStyle name="Примечание 3 3" xfId="1628"/>
    <cellStyle name="Примечание 3 4" xfId="1629"/>
    <cellStyle name="Примечание 3 5" xfId="1630"/>
    <cellStyle name="Примечание 3 6" xfId="1631"/>
    <cellStyle name="Примечание 3 7" xfId="1632"/>
    <cellStyle name="Примечание 3 8" xfId="1633"/>
    <cellStyle name="Примечание 3 9" xfId="1634"/>
    <cellStyle name="Примечание 4" xfId="1635"/>
    <cellStyle name="Примечание 4 2" xfId="1636"/>
    <cellStyle name="Примечание 4 3" xfId="1637"/>
    <cellStyle name="Примечание 4 4" xfId="1638"/>
    <cellStyle name="Примечание 4 5" xfId="1639"/>
    <cellStyle name="Примечание 4 6" xfId="1640"/>
    <cellStyle name="Примечание 4 7" xfId="1641"/>
    <cellStyle name="Примечание 4 8" xfId="1642"/>
    <cellStyle name="Примечание 5" xfId="1643"/>
    <cellStyle name="Примечание 5 2" xfId="1644"/>
    <cellStyle name="Примечание 5 3" xfId="1645"/>
    <cellStyle name="Примечание 5 4" xfId="1646"/>
    <cellStyle name="Примечание 5 5" xfId="1647"/>
    <cellStyle name="Примечание 5 6" xfId="1648"/>
    <cellStyle name="Примечание 5 7" xfId="1649"/>
    <cellStyle name="Примечание 5 8" xfId="1650"/>
    <cellStyle name="Процентный" xfId="79" builtinId="5"/>
    <cellStyle name="Процентный 2" xfId="1651"/>
    <cellStyle name="Процентный 2 2" xfId="1652"/>
    <cellStyle name="Процентный 2 2 2" xfId="1653"/>
    <cellStyle name="Процентный 2 3" xfId="1654"/>
    <cellStyle name="Процентный 2 3 2" xfId="1655"/>
    <cellStyle name="Процентный 2 3 2 2" xfId="1656"/>
    <cellStyle name="Процентный 2 3 3" xfId="1657"/>
    <cellStyle name="Процентный 2 4" xfId="1658"/>
    <cellStyle name="Процентный 2 5" xfId="1659"/>
    <cellStyle name="Процентный 3" xfId="1660"/>
    <cellStyle name="Процентный 3 2" xfId="1661"/>
    <cellStyle name="Процентный 3 2 2" xfId="1662"/>
    <cellStyle name="Процентный 3 2 2 2" xfId="1663"/>
    <cellStyle name="Процентный 3 3" xfId="1664"/>
    <cellStyle name="Процентный 3 4" xfId="1665"/>
    <cellStyle name="Процентный 4" xfId="1666"/>
    <cellStyle name="Процентный 4 2" xfId="1667"/>
    <cellStyle name="Процентный 5" xfId="1668"/>
    <cellStyle name="Процентный 5 2" xfId="1669"/>
    <cellStyle name="Процентный 6" xfId="1670"/>
    <cellStyle name="Процентный 6 2" xfId="1671"/>
    <cellStyle name="Процентный 7" xfId="1672"/>
    <cellStyle name="Процентный 7 2" xfId="1673"/>
    <cellStyle name="Процентный 7 2 2" xfId="1674"/>
    <cellStyle name="Процентный 8" xfId="1675"/>
    <cellStyle name="Связанная ячейка 2" xfId="1676"/>
    <cellStyle name="Связанная ячейка 2 2" xfId="1677"/>
    <cellStyle name="Связанная ячейка 3" xfId="1678"/>
    <cellStyle name="Связанная ячейка 3 2" xfId="1679"/>
    <cellStyle name="Стиль 1" xfId="74"/>
    <cellStyle name="Стиль 1 2" xfId="1680"/>
    <cellStyle name="Стиль 1_0 отчет СЕО (август) отправленный в КБЭ" xfId="1681"/>
    <cellStyle name="Стиль_названий" xfId="1682"/>
    <cellStyle name="Строка нечётная" xfId="1683"/>
    <cellStyle name="Строка чётная" xfId="1684"/>
    <cellStyle name="ТЕКСТ" xfId="1685"/>
    <cellStyle name="ТЕКСТ 2" xfId="1686"/>
    <cellStyle name="ТЕКСТ 3" xfId="1687"/>
    <cellStyle name="ТЕКСТ 4" xfId="1688"/>
    <cellStyle name="ТЕКСТ 5" xfId="1689"/>
    <cellStyle name="ТЕКСТ 6" xfId="1690"/>
    <cellStyle name="ТЕКСТ 7" xfId="1691"/>
    <cellStyle name="ТЕКСТ 8" xfId="1692"/>
    <cellStyle name="Текст предупреждения 2" xfId="1693"/>
    <cellStyle name="Текст предупреждения 2 2" xfId="1694"/>
    <cellStyle name="Текст предупреждения 3" xfId="1695"/>
    <cellStyle name="Текст предупреждения 3 2" xfId="1696"/>
    <cellStyle name="Текстовый" xfId="1697"/>
    <cellStyle name="Текстовый 2" xfId="1698"/>
    <cellStyle name="Текстовый 3" xfId="1699"/>
    <cellStyle name="Текстовый 4" xfId="1700"/>
    <cellStyle name="Текстовый 5" xfId="1701"/>
    <cellStyle name="Текстовый 6" xfId="1702"/>
    <cellStyle name="Текстовый 7" xfId="1703"/>
    <cellStyle name="Текстовый 8" xfId="1704"/>
    <cellStyle name="тонны" xfId="1705"/>
    <cellStyle name="тонны 10" xfId="1706"/>
    <cellStyle name="тонны 2" xfId="1707"/>
    <cellStyle name="тонны 3" xfId="1708"/>
    <cellStyle name="тонны 4" xfId="1709"/>
    <cellStyle name="тонны 5" xfId="1710"/>
    <cellStyle name="тонны 6" xfId="1711"/>
    <cellStyle name="тонны 7" xfId="1712"/>
    <cellStyle name="тонны 8" xfId="1713"/>
    <cellStyle name="тонны 9" xfId="1714"/>
    <cellStyle name="тонны_Анализ топлива (для Байкалэнерго)" xfId="1715"/>
    <cellStyle name="тщк" xfId="1716"/>
    <cellStyle name="Тысячи [0]_1рем" xfId="1717"/>
    <cellStyle name="Тысячи [а]" xfId="75"/>
    <cellStyle name="Тысячи_1рем" xfId="1718"/>
    <cellStyle name="ФИКСИРОВАННЫЙ" xfId="1719"/>
    <cellStyle name="ФИКСИРОВАННЫЙ 2" xfId="1720"/>
    <cellStyle name="ФИКСИРОВАННЫЙ 3" xfId="1721"/>
    <cellStyle name="ФИКСИРОВАННЫЙ 4" xfId="1722"/>
    <cellStyle name="ФИКСИРОВАННЫЙ 5" xfId="1723"/>
    <cellStyle name="ФИКСИРОВАННЫЙ 6" xfId="1724"/>
    <cellStyle name="ФИКСИРОВАННЫЙ 7" xfId="1725"/>
    <cellStyle name="ФИКСИРОВАННЫЙ 8" xfId="1726"/>
    <cellStyle name="Финансовый" xfId="76" builtinId="3"/>
    <cellStyle name="Финансовый 10" xfId="1727"/>
    <cellStyle name="Финансовый 10 2" xfId="1728"/>
    <cellStyle name="Финансовый 10 2 2" xfId="1729"/>
    <cellStyle name="Финансовый 10 2 2 2" xfId="1730"/>
    <cellStyle name="Финансовый 10 2 3" xfId="1731"/>
    <cellStyle name="Финансовый 10 3" xfId="1732"/>
    <cellStyle name="Финансовый 10 4" xfId="1733"/>
    <cellStyle name="Финансовый 11" xfId="1734"/>
    <cellStyle name="Финансовый 11 2" xfId="1735"/>
    <cellStyle name="Финансовый 11 3" xfId="1736"/>
    <cellStyle name="Финансовый 12" xfId="1737"/>
    <cellStyle name="Финансовый 12 2" xfId="1738"/>
    <cellStyle name="Финансовый 13" xfId="1739"/>
    <cellStyle name="Финансовый 13 2" xfId="1740"/>
    <cellStyle name="Финансовый 13 3" xfId="1741"/>
    <cellStyle name="Финансовый 13 4" xfId="1742"/>
    <cellStyle name="Финансовый 14" xfId="1743"/>
    <cellStyle name="Финансовый 14 2" xfId="1744"/>
    <cellStyle name="Финансовый 14 3" xfId="1745"/>
    <cellStyle name="Финансовый 14 4" xfId="1746"/>
    <cellStyle name="Финансовый 15" xfId="1747"/>
    <cellStyle name="Финансовый 15 2" xfId="1748"/>
    <cellStyle name="Финансовый 15 3" xfId="1749"/>
    <cellStyle name="Финансовый 15 4" xfId="1750"/>
    <cellStyle name="Финансовый 16" xfId="1751"/>
    <cellStyle name="Финансовый 16 2" xfId="1752"/>
    <cellStyle name="Финансовый 16 2 2" xfId="1753"/>
    <cellStyle name="Финансовый 17" xfId="1754"/>
    <cellStyle name="Финансовый 17 2" xfId="1755"/>
    <cellStyle name="Финансовый 18" xfId="1756"/>
    <cellStyle name="Финансовый 19" xfId="1757"/>
    <cellStyle name="Финансовый 2" xfId="77"/>
    <cellStyle name="Финансовый 2 2" xfId="1758"/>
    <cellStyle name="Финансовый 2 2 2" xfId="1759"/>
    <cellStyle name="Финансовый 2 3" xfId="1760"/>
    <cellStyle name="Финансовый 2 3 2" xfId="1761"/>
    <cellStyle name="Финансовый 2 4" xfId="1762"/>
    <cellStyle name="Финансовый 2 5" xfId="1763"/>
    <cellStyle name="Финансовый 2 5 2" xfId="1764"/>
    <cellStyle name="Финансовый 2 5 3" xfId="1765"/>
    <cellStyle name="Финансовый 20" xfId="1766"/>
    <cellStyle name="Финансовый 21" xfId="1767"/>
    <cellStyle name="Финансовый 21 2" xfId="1768"/>
    <cellStyle name="Финансовый 21 3" xfId="1769"/>
    <cellStyle name="Финансовый 21 4" xfId="1770"/>
    <cellStyle name="Финансовый 21 4 2" xfId="1771"/>
    <cellStyle name="Финансовый 21 4 2 2" xfId="1772"/>
    <cellStyle name="Финансовый 21 4 2 2 2" xfId="1773"/>
    <cellStyle name="Финансовый 21 4 2 2 2 2" xfId="1774"/>
    <cellStyle name="Финансовый 21 4 2 2 2 2 2" xfId="1775"/>
    <cellStyle name="Финансовый 21 4 2 2 3" xfId="1776"/>
    <cellStyle name="Финансовый 21 4 2 2 3 2" xfId="1777"/>
    <cellStyle name="Финансовый 21 4 2 3" xfId="1778"/>
    <cellStyle name="Финансовый 21 4 2 3 2" xfId="1779"/>
    <cellStyle name="Финансовый 21 4 3" xfId="1780"/>
    <cellStyle name="Финансовый 21 4 3 2" xfId="1781"/>
    <cellStyle name="Финансовый 21 4 3 2 2" xfId="1782"/>
    <cellStyle name="Финансовый 21 4 3 2 2 2" xfId="1783"/>
    <cellStyle name="Финансовый 22" xfId="1784"/>
    <cellStyle name="Финансовый 22 2" xfId="1785"/>
    <cellStyle name="Финансовый 22 2 2" xfId="1786"/>
    <cellStyle name="Финансовый 22 3" xfId="1787"/>
    <cellStyle name="Финансовый 23" xfId="1788"/>
    <cellStyle name="Финансовый 24" xfId="1789"/>
    <cellStyle name="Финансовый 24 2" xfId="1790"/>
    <cellStyle name="Финансовый 24 3" xfId="1791"/>
    <cellStyle name="Финансовый 25" xfId="1792"/>
    <cellStyle name="Финансовый 26" xfId="1793"/>
    <cellStyle name="Финансовый 27" xfId="1794"/>
    <cellStyle name="Финансовый 28" xfId="1795"/>
    <cellStyle name="Финансовый 28 2" xfId="1796"/>
    <cellStyle name="Финансовый 3" xfId="1797"/>
    <cellStyle name="Финансовый 3 2" xfId="1798"/>
    <cellStyle name="Финансовый 3 2 2" xfId="1799"/>
    <cellStyle name="Финансовый 3 3" xfId="1800"/>
    <cellStyle name="Финансовый 3 4" xfId="1801"/>
    <cellStyle name="Финансовый 4" xfId="1802"/>
    <cellStyle name="Финансовый 4 2" xfId="1803"/>
    <cellStyle name="Финансовый 4 2 2" xfId="1804"/>
    <cellStyle name="Финансовый 4 3" xfId="1805"/>
    <cellStyle name="Финансовый 5" xfId="1806"/>
    <cellStyle name="Финансовый 5 2" xfId="1807"/>
    <cellStyle name="Финансовый 5 3" xfId="1808"/>
    <cellStyle name="Финансовый 6" xfId="1809"/>
    <cellStyle name="Финансовый 6 2" xfId="1810"/>
    <cellStyle name="Финансовый 6 3" xfId="1811"/>
    <cellStyle name="Финансовый 7" xfId="1812"/>
    <cellStyle name="Финансовый 7 2" xfId="1813"/>
    <cellStyle name="Финансовый 8" xfId="1814"/>
    <cellStyle name="Финансовый 8 2" xfId="1815"/>
    <cellStyle name="Финансовый 9" xfId="1816"/>
    <cellStyle name="Финансовый 9 2" xfId="1817"/>
    <cellStyle name="Формула" xfId="1818"/>
    <cellStyle name="Формула 2" xfId="1819"/>
    <cellStyle name="ФормулаВБ" xfId="1820"/>
    <cellStyle name="ФормулаНаКонтроль" xfId="1821"/>
    <cellStyle name="Формулы" xfId="78"/>
    <cellStyle name="Хороший 2" xfId="1822"/>
    <cellStyle name="Хороший 2 2" xfId="1823"/>
    <cellStyle name="Хороший 3" xfId="1824"/>
    <cellStyle name="Хороший 3 2" xfId="1825"/>
    <cellStyle name="Џђћ–…ќ’ќ›‰" xfId="1826"/>
    <cellStyle name="㼿㼿㼿" xfId="1827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7</xdr:col>
      <xdr:colOff>790575</xdr:colOff>
      <xdr:row>4</xdr:row>
      <xdr:rowOff>142875</xdr:rowOff>
    </xdr:to>
    <xdr:pic>
      <xdr:nvPicPr>
        <xdr:cNvPr id="2099" name="Picture 3" descr="Шапка Байкалэнерго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0"/>
          <a:ext cx="65341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352425</xdr:colOff>
      <xdr:row>5</xdr:row>
      <xdr:rowOff>47625</xdr:rowOff>
    </xdr:to>
    <xdr:pic>
      <xdr:nvPicPr>
        <xdr:cNvPr id="2" name="Рисунок 1" descr="логотип для писе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914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592882</xdr:colOff>
      <xdr:row>5</xdr:row>
      <xdr:rowOff>38878</xdr:rowOff>
    </xdr:to>
    <xdr:pic>
      <xdr:nvPicPr>
        <xdr:cNvPr id="2" name="Рисунок 1" descr="логотип для писем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07474" cy="865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SC_W\&#1055;&#1088;&#1086;&#1075;&#1085;&#1086;&#1079;\&#1055;&#1088;&#1086;&#1075;05_00(27.06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SC_W\&#1055;&#1088;&#1086;&#1075;&#1085;&#1086;&#1079;\&#1055;&#1088;&#1086;&#1075;05_00(27.06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rofimjuk_AN\Local%20Settings\Temporary%20Internet%20Files\Content.Outlook\AY8SKQAH\&#1040;&#1083;&#1100;&#1073;&#1086;&#1084;%20&#1092;&#1086;&#1088;&#1084;_&#1054;&#1055;%20%20&#1058;&#1058;&#1057;_20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61;&#1072;&#1085;&#1086;&#1074;&#1072;\&#1043;&#1088;(27.07.00)5&#1061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ypina_TV\&#1052;&#1086;&#1080;%20&#1076;&#1086;&#1082;&#1091;&#1084;&#1077;&#1085;&#1090;&#1099;\&#1056;&#1072;&#1073;&#1086;&#1090;&#1072;%202012\&#1055;&#1083;&#1072;&#1085;%202012\&#1041;&#1080;&#1079;&#1085;&#1077;&#1089;-&#1087;&#1083;&#1072;&#1085;%20&#1047;&#1040;&#1054;%20&#1041;&#1072;&#1081;&#1082;&#1072;&#1083;&#1101;&#1085;&#1077;&#1088;&#1075;&#1086;%202012&#1075;(+2011)+&#1058;&#1058;&#1057;+&#1057;&#1058;&#1057;%20201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_W\&#1055;&#1088;&#1086;&#1075;&#1085;&#1086;&#1079;\&#1055;&#1088;&#1086;&#1075;05_00(27.06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bakaeva_LS\AppData\Local\Microsoft\Windows\Temporary%20Internet%20Files\Content.Outlook\Q0YPPJ85\&#1057;&#1050;&#1057;%20&#1090;&#1072;&#1088;&#1080;&#1092;%202013-2014%20&#1087;&#1086;&#1089;&#1083;&#1077;&#1076;&#1085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54;&#1071;%20&#1056;&#1040;&#1041;&#1054;&#1058;&#1040;/&#1057;&#1050;&#1057;/&#1057;&#1050;&#1057;%20&#1090;&#1072;&#1088;&#1080;&#1092;%202015/&#1057;&#1050;&#1057;%20&#1090;&#1072;&#1088;&#1080;&#1092;%202015%20&#1091;&#1090;&#1074;&#1077;&#1088;&#1078;&#1076;&#1077;&#1085;&#1085;&#1099;&#1081;%20&#1043;&#1050;&#1058;&#106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erenkova\Local%20Settings\Temporary%20Internet%20Files\Content.Outlook\82B266A6\v-2012-2015-2030-%202&#1074;-f-29%2003%2012%20(version%20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bakaeva_LS\AppData\Local\Microsoft\Windows\Temporary%20Internet%20Files\Content.Outlook\Q0YPPJ85\&#1050;%20&#1090;&#1072;&#1088;&#1080;&#1092;&#1091;%202014_&#1052;&#1072;&#1096;&#1080;&#1085;&#1086;&#1095;&#1072;&#1089;&#1099;%20&#1040;&#1058;&#105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7.02.01\SC_W\&#1055;&#1088;&#1086;&#1075;&#1085;&#1086;&#1079;\&#1055;&#1088;&#1086;&#1075;05_00(27.0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s%20&amp;%20Taxes\1.%20General\Controlling\Financial%20Controlling%20Tool\fc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7.02.01\&#1061;&#1072;&#1085;&#1086;&#1074;&#1072;\&#1043;&#1088;(27.07.00)5&#106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&#1061;&#1072;&#1085;&#1086;&#1074;&#1072;\&#1043;&#1088;(27.07.00)5&#106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bakaeva_LS\AppData\Local\Microsoft\Windows\Temporary%20Internet%20Files\Content.Outlook\Q0YPPJ85\&#1044;&#1072;&#1085;&#1085;&#1099;&#1077;\&#1060;&#1054;&#1058;\Documents%20and%20Settings\Borkin_SS\Application%20Data\Microsoft\Excel\2012\&#1092;&#1086;&#1088;&#1084;&#1072;%20&#1089;&#1090;&#1086;&#1082;&#1080;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52;&#1054;&#1041;\06-03-06\Var2.7%20(version%20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БДР (ОПУ ожид)_месяц"/>
      <sheetName val="БДДС_квартал (ожид. 2011)"/>
      <sheetName val="БДДС _год ожид 2011"/>
      <sheetName val="Основные показатели"/>
      <sheetName val="БДР (ОПУ ожид)_квартал"/>
      <sheetName val="Основные показатели (квартал)"/>
      <sheetName val="Смета затрат"/>
      <sheetName val="Инвестпрограмма"/>
      <sheetName val="БДДС_рабочий 2011"/>
      <sheetName val="Ввод ОФ"/>
      <sheetName val="Баланс_год (ожид. 2011)"/>
      <sheetName val="БДР (ОПУ)_год"/>
      <sheetName val="БДР (ОПУ)_квартал, месяц"/>
      <sheetName val="БДДС_год"/>
      <sheetName val="БДДС_квартал, месяц"/>
      <sheetName val="БДДС_год (сравн.)"/>
      <sheetName val="БДДС_рабочий 2012"/>
      <sheetName val="Баланс_год"/>
      <sheetName val="% к уплате"/>
      <sheetName val="Внутренние обороты БДР"/>
      <sheetName val="Списки для ВО БДР"/>
      <sheetName val="Списки для ВО ДДС"/>
      <sheetName val="Внутренние обороты ДДС"/>
      <sheetName val="% к получению"/>
      <sheetName val="Сводная по ВО ДДС"/>
      <sheetName val="Анализ топлива (Байкалэнерго!)"/>
      <sheetName val="Анализ топлива"/>
      <sheetName val="Дополнительные показатели "/>
      <sheetName val="прочая реализация"/>
      <sheetName val="прочие (сс)"/>
      <sheetName val="Тэ ДЗО (для теплосбытовых)"/>
      <sheetName val="Закупки (Торговый дом!)"/>
      <sheetName val="Расшифровка выручки (ТД!)"/>
      <sheetName val="Сводная по ВО БД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4">
          <cell r="C84">
            <v>1390</v>
          </cell>
        </row>
      </sheetData>
      <sheetData sheetId="13" refreshError="1"/>
      <sheetData sheetId="14" refreshError="1"/>
      <sheetData sheetId="15" refreshError="1"/>
      <sheetData sheetId="16">
        <row r="71">
          <cell r="C71">
            <v>1640.1999999999998</v>
          </cell>
        </row>
      </sheetData>
      <sheetData sheetId="17" refreshError="1"/>
      <sheetData sheetId="18" refreshError="1"/>
      <sheetData sheetId="19" refreshError="1"/>
      <sheetData sheetId="20">
        <row r="2">
          <cell r="A2" t="str">
            <v>Байкалэнерго</v>
          </cell>
          <cell r="B2" t="str">
            <v>Выручка от реализации электроэнергии</v>
          </cell>
          <cell r="C2">
            <v>40909</v>
          </cell>
        </row>
        <row r="3">
          <cell r="A3" t="str">
            <v>Братскэнергоремонт</v>
          </cell>
          <cell r="B3" t="str">
            <v>Выручка от реализации теплоэнергии</v>
          </cell>
          <cell r="C3">
            <v>40940</v>
          </cell>
        </row>
        <row r="4">
          <cell r="A4" t="str">
            <v>ГЭС-Ремонт</v>
          </cell>
          <cell r="B4" t="str">
            <v>Выручка от прочей реализации</v>
          </cell>
          <cell r="C4">
            <v>40969</v>
          </cell>
        </row>
        <row r="5">
          <cell r="A5" t="str">
            <v>ИГТСК</v>
          </cell>
          <cell r="B5" t="str">
            <v>ПС Материальные затраты (в утвержденной номенклатуре) - не заполнять!</v>
          </cell>
          <cell r="C5">
            <v>41000</v>
          </cell>
        </row>
        <row r="6">
          <cell r="A6" t="str">
            <v>Инженерный центр</v>
          </cell>
          <cell r="B6" t="str">
            <v>ПС Материальные затраты (прочие) в т.ч. ИЭТрейд</v>
          </cell>
          <cell r="C6">
            <v>41030</v>
          </cell>
        </row>
        <row r="7">
          <cell r="A7" t="str">
            <v>Иркутскзолопродукт</v>
          </cell>
          <cell r="B7" t="str">
            <v>ПС Заработная плата ( оклад, больничные, отпуск)</v>
          </cell>
          <cell r="C7">
            <v>41061</v>
          </cell>
        </row>
        <row r="8">
          <cell r="A8" t="str">
            <v>Иркутскэнерго</v>
          </cell>
          <cell r="B8" t="str">
            <v>ПС Бонусы</v>
          </cell>
          <cell r="C8">
            <v>41091</v>
          </cell>
        </row>
        <row r="9">
          <cell r="A9" t="str">
            <v>Иркутскэнерготранс</v>
          </cell>
          <cell r="B9" t="str">
            <v>ПС ЕСН</v>
          </cell>
          <cell r="C9">
            <v>41122</v>
          </cell>
        </row>
        <row r="10">
          <cell r="A10" t="str">
            <v>Ирмет</v>
          </cell>
          <cell r="B10" t="str">
            <v>ПС Рекласс соц. Выплат из прочих расходов ( сч.91)</v>
          </cell>
          <cell r="C10">
            <v>41153</v>
          </cell>
        </row>
        <row r="11">
          <cell r="A11" t="str">
            <v>ИЭСбк</v>
          </cell>
          <cell r="B11" t="str">
            <v>ПС Топливо на технологические цели</v>
          </cell>
          <cell r="C11">
            <v>41183</v>
          </cell>
        </row>
        <row r="12">
          <cell r="A12" t="str">
            <v>ИЭСвязь</v>
          </cell>
          <cell r="B12" t="str">
            <v>ПС Электроэнергия для перепродажи</v>
          </cell>
          <cell r="C12">
            <v>41214</v>
          </cell>
        </row>
        <row r="13">
          <cell r="A13" t="str">
            <v>ИЭТрейд</v>
          </cell>
          <cell r="B13" t="str">
            <v>ПС Электроэнергия для производства ( на хоз. Цели)</v>
          </cell>
          <cell r="C13">
            <v>41244</v>
          </cell>
        </row>
        <row r="14">
          <cell r="A14" t="str">
            <v>Пожарная охрана</v>
          </cell>
          <cell r="B14" t="str">
            <v>ПС Теплоэнергия для перепродажи</v>
          </cell>
          <cell r="C14" t="str">
            <v>1 плг 2011</v>
          </cell>
        </row>
        <row r="15">
          <cell r="A15" t="str">
            <v>Сибирьэнерготрейд</v>
          </cell>
          <cell r="B15" t="str">
            <v>ПС Теплоэнергия для производства ( на хоз. Цели)</v>
          </cell>
          <cell r="C15" t="str">
            <v>3 кв 2011</v>
          </cell>
        </row>
        <row r="16">
          <cell r="A16" t="str">
            <v>Спецэнергоремонт</v>
          </cell>
          <cell r="B16" t="str">
            <v>ПС Вода, всего</v>
          </cell>
          <cell r="C16" t="str">
            <v>4 кв 2011</v>
          </cell>
        </row>
        <row r="17">
          <cell r="A17" t="str">
            <v>Учебный центр</v>
          </cell>
          <cell r="B17" t="str">
            <v>ПС Амортизация</v>
          </cell>
        </row>
        <row r="18">
          <cell r="A18" t="str">
            <v>ЦЭРФ</v>
          </cell>
          <cell r="B18" t="str">
            <v>ПС Ремонт зарплата персонала по ремонту хоз. способом</v>
          </cell>
        </row>
        <row r="19">
          <cell r="B19" t="str">
            <v xml:space="preserve">ПС Ремонт ЕСН </v>
          </cell>
        </row>
        <row r="20">
          <cell r="B20" t="str">
            <v>ПС Ремонт Услуги работ подрядчиков ( в т.ч. Ремонтных ДЗО)</v>
          </cell>
        </row>
        <row r="21">
          <cell r="B21" t="str">
            <v>ПС Ремонт стоимость материалов, отпущенных в ремонт по ремонту хоз. способом</v>
          </cell>
        </row>
        <row r="22">
          <cell r="B22" t="str">
            <v>ПС Ремонт прочие (расшифровать, если существенные)</v>
          </cell>
        </row>
        <row r="23">
          <cell r="B23" t="str">
            <v>ПС Аренда гаражей, стояночных мест</v>
          </cell>
        </row>
        <row r="24">
          <cell r="B24" t="str">
            <v>ПС Аренда земли</v>
          </cell>
        </row>
        <row r="25">
          <cell r="B25" t="str">
            <v>ПС Аренда плотин ГЭС</v>
          </cell>
        </row>
        <row r="26">
          <cell r="B26" t="str">
            <v>ПС Аренда земли под ГЭС</v>
          </cell>
        </row>
        <row r="27">
          <cell r="B27" t="str">
            <v>ПС Аренда тепловых сетей</v>
          </cell>
        </row>
        <row r="28">
          <cell r="B28" t="str">
            <v>ПС Аренда  производственных зданий и сооружений</v>
          </cell>
        </row>
        <row r="29">
          <cell r="B29" t="str">
            <v>ПС Аренда транспортных средств</v>
          </cell>
        </row>
        <row r="30">
          <cell r="B30" t="str">
            <v xml:space="preserve">ПС Прочая аренда </v>
          </cell>
        </row>
        <row r="31">
          <cell r="B31" t="str">
            <v>ПС Лизинговые платежи</v>
          </cell>
        </row>
        <row r="32">
          <cell r="B32" t="str">
            <v>ПС Страхование Гидротехнические сооружения</v>
          </cell>
        </row>
        <row r="33">
          <cell r="B33" t="str">
            <v>ПС Страхование ЛЭП</v>
          </cell>
        </row>
        <row r="34">
          <cell r="B34" t="str">
            <v>ПС Страхование Машины и оборудование</v>
          </cell>
        </row>
        <row r="35">
          <cell r="B35" t="str">
            <v>ПС Страхование Здания и сооружения</v>
          </cell>
        </row>
        <row r="36">
          <cell r="B36" t="str">
            <v>ПС Стархование средств автотранспорта</v>
          </cell>
        </row>
        <row r="37">
          <cell r="B37" t="str">
            <v>ПС Страхование  ответственности  при  эксплуатации  опасных  производственных  объектов и гидросооружений</v>
          </cell>
        </row>
        <row r="38">
          <cell r="B38" t="str">
            <v>ПС Страхование  ответственности  при  эксплуатации  средств  автотранспорта</v>
          </cell>
        </row>
        <row r="39">
          <cell r="B39" t="str">
            <v xml:space="preserve">ПС Страхование жизни и здоровья, ДМС (основного производственного персонала) </v>
          </cell>
        </row>
        <row r="40">
          <cell r="B40" t="str">
            <v>ПС НИОКР</v>
          </cell>
        </row>
        <row r="41">
          <cell r="B41" t="str">
            <v>ПС Оплата 2-х дней по нетрудоспособ.за счет работодателя</v>
          </cell>
        </row>
        <row r="42">
          <cell r="B42" t="str">
            <v>ПС Обязательная плата за инвалидов</v>
          </cell>
        </row>
        <row r="43">
          <cell r="B43" t="str">
            <v>ПС Авиауслуги</v>
          </cell>
        </row>
        <row r="44">
          <cell r="B44" t="str">
            <v>ПС Юридические услуги</v>
          </cell>
        </row>
        <row r="45">
          <cell r="B45" t="str">
            <v>ПС Нотариальные услуги</v>
          </cell>
        </row>
        <row r="46">
          <cell r="B46" t="str">
            <v>ПС Услуги гослаборатории по поверке приборов</v>
          </cell>
        </row>
        <row r="47">
          <cell r="B47" t="str">
            <v>ПС Услуги Евросибэнерго</v>
          </cell>
        </row>
        <row r="48">
          <cell r="B48" t="str">
            <v>ПС Услуги по  охране объектов( в т.ч. Охранное предприятие ИЭ)</v>
          </cell>
        </row>
        <row r="49">
          <cell r="B49" t="str">
            <v>ПС Услуги пожарной охраны ( в т.ч. ПО ИЭ)</v>
          </cell>
        </row>
        <row r="50">
          <cell r="B50" t="str">
            <v>ПС Услуги связи (в том числе ИЭСвязь)</v>
          </cell>
        </row>
        <row r="51">
          <cell r="B51" t="str">
            <v>ПС Услуги по перевозке людей( в т.ч. ИЭТранс)</v>
          </cell>
        </row>
        <row r="52">
          <cell r="B52" t="str">
            <v>ПС Прочие услуги транспортного характера ( в т.ч. ИЭТранс)</v>
          </cell>
        </row>
        <row r="53">
          <cell r="B53" t="str">
            <v>ПС Услуги по подготовке кадров ( в т.ч. Уч. Центр)</v>
          </cell>
        </row>
        <row r="54">
          <cell r="B54" t="str">
            <v>ПС Регистрация имущества</v>
          </cell>
        </row>
        <row r="55">
          <cell r="B55" t="str">
            <v>ПС Прочие услуги Командировочные расходы производственного характера</v>
          </cell>
        </row>
        <row r="56">
          <cell r="B56" t="str">
            <v>ПС Прочие услуги Услуги подрядных организаций</v>
          </cell>
        </row>
        <row r="57">
          <cell r="B57" t="str">
            <v>ПС Прочие услуги Услуги автокрана и спецтехники</v>
          </cell>
        </row>
        <row r="58">
          <cell r="B58" t="str">
            <v>ПС Прочие услуги Расходы на охрану оружейных комнат</v>
          </cell>
        </row>
        <row r="59">
          <cell r="B59" t="str">
            <v>ПС Прочие услуги Услуги локомотива и услуги по содержанию ж/д путей</v>
          </cell>
        </row>
        <row r="60">
          <cell r="B60" t="str">
            <v>ПС Прочие услуги Гашение вскрышных работ</v>
          </cell>
        </row>
        <row r="61">
          <cell r="B61" t="str">
            <v>ПС Прочие услуги Буровзрывные работы</v>
          </cell>
        </row>
        <row r="62">
          <cell r="B62" t="str">
            <v>ПС Прочие услуги  Ремонт автодорог</v>
          </cell>
        </row>
        <row r="63">
          <cell r="B63" t="str">
            <v>ПС Прочие услуги Услуги по содержанию и обслуживанию оборудования связи</v>
          </cell>
        </row>
        <row r="64">
          <cell r="B64" t="str">
            <v>ПС Прочие услуги Платежи за использование и экспертизу радиочастотного спектра</v>
          </cell>
        </row>
        <row r="65">
          <cell r="B65" t="str">
            <v>ПС Прочие услуги  Квотирование</v>
          </cell>
        </row>
        <row r="66">
          <cell r="B66" t="str">
            <v>ПС Прочие услуги Резервы, создание которых относится на расходы отчетного периода</v>
          </cell>
        </row>
        <row r="67">
          <cell r="B67" t="str">
            <v>ПС Прочие услуги Расходы по сторонним операторам связи</v>
          </cell>
        </row>
        <row r="68">
          <cell r="B68" t="str">
            <v>ПС Прочие услуги Услуги,  оказанные ЗАО "Ирмет", ООО "Инж. Центр" и ЗАО "Иркутскзолопродукт"</v>
          </cell>
        </row>
        <row r="69">
          <cell r="B69" t="str">
            <v>ПС Прочие услуги Прочие т.д.</v>
          </cell>
        </row>
        <row r="70">
          <cell r="B70" t="str">
            <v>КР Материальные затраты (в том числе упаковочные)</v>
          </cell>
        </row>
        <row r="71">
          <cell r="B71" t="str">
            <v>КР Заработная плата ( оклад, больничные, отпуск)</v>
          </cell>
        </row>
        <row r="72">
          <cell r="B72" t="str">
            <v>КР Бонусы</v>
          </cell>
        </row>
        <row r="73">
          <cell r="B73" t="str">
            <v>КР ЕСН</v>
          </cell>
        </row>
        <row r="74">
          <cell r="B74" t="str">
            <v>КР Рекласс соц. Выплат из прочих расходов ( сч.91)</v>
          </cell>
        </row>
        <row r="75">
          <cell r="B75" t="str">
            <v>КР Зарплата по договорам гражданско-правового характера</v>
          </cell>
        </row>
        <row r="76">
          <cell r="B76" t="str">
            <v>КР Амортизация</v>
          </cell>
        </row>
        <row r="77">
          <cell r="B77" t="str">
            <v>КР Аренда гаражей, стояночных мест</v>
          </cell>
        </row>
        <row r="78">
          <cell r="B78" t="str">
            <v>КР Аренда земли</v>
          </cell>
        </row>
        <row r="79">
          <cell r="B79" t="str">
            <v>КР Аренда зданий и сооружений</v>
          </cell>
        </row>
        <row r="80">
          <cell r="B80" t="str">
            <v>КР Аренда транспортных средств</v>
          </cell>
        </row>
        <row r="81">
          <cell r="B81" t="str">
            <v xml:space="preserve">КР Прочая аренда </v>
          </cell>
        </row>
        <row r="82">
          <cell r="B82" t="str">
            <v>КР Страхование</v>
          </cell>
        </row>
        <row r="83">
          <cell r="B83" t="str">
            <v>КР Машины и оборудование</v>
          </cell>
        </row>
        <row r="84">
          <cell r="B84" t="str">
            <v>КР Здания и сооружения</v>
          </cell>
        </row>
        <row r="85">
          <cell r="B85" t="str">
            <v>КР Стархование средств автотранспорта</v>
          </cell>
        </row>
        <row r="86">
          <cell r="B86" t="str">
            <v>КР Страхование  ответственности  при  эксплуатации  опасных  производственных  объектов и гидросооружений</v>
          </cell>
        </row>
        <row r="87">
          <cell r="B87" t="str">
            <v>КР Страхование  ответственности  при  эксплуатации  средств  автотранспорта (ОСАГО, КАСКО, ДМС и медосмотры)</v>
          </cell>
        </row>
        <row r="88">
          <cell r="B88" t="str">
            <v>КР Транспортные расходы</v>
          </cell>
        </row>
        <row r="89">
          <cell r="B89" t="str">
            <v>КР Таможенные сборы</v>
          </cell>
        </row>
        <row r="90">
          <cell r="B90" t="str">
            <v>КР Оформление документов</v>
          </cell>
        </row>
        <row r="91">
          <cell r="B91" t="str">
            <v>КР Услуги по упаковке</v>
          </cell>
        </row>
        <row r="92">
          <cell r="B92" t="str">
            <v>КР Реклама и маркетинг</v>
          </cell>
        </row>
        <row r="93">
          <cell r="B93" t="str">
            <v>КР Прочие, всего</v>
          </cell>
        </row>
        <row r="94">
          <cell r="B94" t="str">
            <v>КР Услуги расчетно-кассового обслуживания</v>
          </cell>
        </row>
        <row r="95">
          <cell r="B95" t="str">
            <v>КР Услуги хранения</v>
          </cell>
        </row>
        <row r="96">
          <cell r="B96" t="str">
            <v>КР Доп.сборы ЖД</v>
          </cell>
        </row>
        <row r="97">
          <cell r="B97" t="str">
            <v>КР Аренда локомотива</v>
          </cell>
        </row>
        <row r="98">
          <cell r="B98" t="str">
            <v>КР Агентские вознаграждения, возмездное оказание услуг по приему платежей</v>
          </cell>
        </row>
        <row r="99">
          <cell r="B99" t="str">
            <v>КР Типографские расходы и услуги почты</v>
          </cell>
        </row>
        <row r="100">
          <cell r="B100" t="str">
            <v>КР Услуги по договорам управления</v>
          </cell>
        </row>
        <row r="101">
          <cell r="B101" t="str">
            <v>КР Услуги по принятию ТПУ</v>
          </cell>
        </row>
        <row r="102">
          <cell r="B102" t="str">
            <v>КР Материалы на эксплуатацию и запчасти (ГСМ и т.д.)</v>
          </cell>
        </row>
        <row r="103">
          <cell r="B103" t="str">
            <v>КР Списание на расходы программных продуктов, лицензий</v>
          </cell>
        </row>
        <row r="104">
          <cell r="B104" t="str">
            <v>КР Услуги по ТБ, охране труда</v>
          </cell>
        </row>
        <row r="105">
          <cell r="B105" t="str">
            <v>КР Аудиторские услуги</v>
          </cell>
        </row>
        <row r="106">
          <cell r="B106" t="str">
            <v>КР Юридические и нотариальные услуги</v>
          </cell>
        </row>
        <row r="107">
          <cell r="B107" t="str">
            <v>КР Ремонт и содержание административных зданий</v>
          </cell>
        </row>
        <row r="108">
          <cell r="B108" t="str">
            <v>КР Ремонт и содержание   автотранспорта (услуги)</v>
          </cell>
        </row>
        <row r="109">
          <cell r="B109" t="str">
            <v>КР Прочие</v>
          </cell>
        </row>
        <row r="110">
          <cell r="B110" t="str">
            <v>ОАР Заработная плата ( оклад, больничные, отпуск)</v>
          </cell>
        </row>
        <row r="111">
          <cell r="B111" t="str">
            <v>ОАР Бонусы</v>
          </cell>
        </row>
        <row r="112">
          <cell r="B112" t="str">
            <v>ОАР ЕСН</v>
          </cell>
        </row>
        <row r="113">
          <cell r="B113" t="str">
            <v>ОАР Рекласс соц. Выплат из прочих расходов ( сч.91)</v>
          </cell>
        </row>
        <row r="114">
          <cell r="B114" t="str">
            <v>ОАР Зарплата по договорам гражданско-правового характера</v>
          </cell>
        </row>
        <row r="115">
          <cell r="B115" t="str">
            <v>ОАР Расходы на канцелярию и полиграфию</v>
          </cell>
        </row>
        <row r="116">
          <cell r="B116" t="str">
            <v>ОАР Амортизация</v>
          </cell>
        </row>
        <row r="117">
          <cell r="B117" t="str">
            <v>ОАР Командировочные расходы</v>
          </cell>
        </row>
        <row r="118">
          <cell r="B118" t="str">
            <v>ОАР Расходы на персонал</v>
          </cell>
        </row>
        <row r="119">
          <cell r="B119" t="str">
            <v>ОАР Информационно-консультационные  услуги</v>
          </cell>
        </row>
        <row r="120">
          <cell r="B120" t="str">
            <v>ОАР Информационные услуги (подписка, спутниковое ТВ и прочее), Консультант +, Гарант + тех.литература</v>
          </cell>
        </row>
        <row r="121">
          <cell r="B121" t="str">
            <v xml:space="preserve">ОАР Расходы на страхование </v>
          </cell>
        </row>
        <row r="122">
          <cell r="B122" t="str">
            <v>ОАР Гидротехнические сооружения</v>
          </cell>
        </row>
        <row r="123">
          <cell r="B123" t="str">
            <v>ОАР ЛЭП</v>
          </cell>
        </row>
        <row r="124">
          <cell r="B124" t="str">
            <v>ОАР Машины и оборудование</v>
          </cell>
        </row>
        <row r="125">
          <cell r="B125" t="str">
            <v>ОАР Здания и сооружения</v>
          </cell>
        </row>
        <row r="126">
          <cell r="B126" t="str">
            <v>ОАР Стархование средств автотранспорта</v>
          </cell>
        </row>
        <row r="127">
          <cell r="B127" t="str">
            <v>ОАР Страхование  ответственности  при  эксплуатации  опасных  производственных  объектов и гидросооружений</v>
          </cell>
        </row>
        <row r="128">
          <cell r="B128" t="str">
            <v>ОАР Страхование  ответственности  при  эксплуатации  средств  автотранспорта</v>
          </cell>
        </row>
        <row r="129">
          <cell r="B129" t="str">
            <v xml:space="preserve">ОАР Страхование жизни и здоровья, ДМС (контрактников) </v>
          </cell>
        </row>
        <row r="130">
          <cell r="B130" t="str">
            <v>ОАР Услуги связи</v>
          </cell>
        </row>
        <row r="131">
          <cell r="B131" t="str">
            <v>ОАР Аренда гаражей, стояночных мест</v>
          </cell>
        </row>
        <row r="132">
          <cell r="B132" t="str">
            <v>ОАР Аренда земли</v>
          </cell>
        </row>
        <row r="133">
          <cell r="B133" t="str">
            <v>ОАР Аренда зданий и сооружений</v>
          </cell>
        </row>
        <row r="134">
          <cell r="B134" t="str">
            <v>ОАР Аренда транспортных средств</v>
          </cell>
        </row>
        <row r="135">
          <cell r="B135" t="str">
            <v xml:space="preserve">ОАР Прочая аренда </v>
          </cell>
        </row>
        <row r="136">
          <cell r="B136" t="str">
            <v>ОАР Транспортные расходы</v>
          </cell>
        </row>
        <row r="137">
          <cell r="B137" t="str">
            <v>ОАР Обслуживание офисной и компьютерной техники</v>
          </cell>
        </row>
        <row r="138">
          <cell r="B138" t="str">
            <v>ОАР Услуги охраны</v>
          </cell>
        </row>
        <row r="139">
          <cell r="B139" t="str">
            <v xml:space="preserve">ОАР Представительские расходы </v>
          </cell>
        </row>
        <row r="140">
          <cell r="B140" t="str">
            <v>ОАР PR расходы</v>
          </cell>
        </row>
        <row r="141">
          <cell r="B141" t="str">
            <v>ОАР Прочие</v>
          </cell>
        </row>
        <row r="142">
          <cell r="B142" t="str">
            <v>ОАР Типографские расходы и услуги почты</v>
          </cell>
        </row>
        <row r="143">
          <cell r="B143" t="str">
            <v>ОАР Услуги по договорам управления</v>
          </cell>
        </row>
        <row r="144">
          <cell r="B144" t="str">
            <v>ОАР Услуги по принятию ТПУ</v>
          </cell>
        </row>
        <row r="145">
          <cell r="B145" t="str">
            <v>ОАР Материалы на эксплуатацию и запчасти</v>
          </cell>
        </row>
        <row r="146">
          <cell r="B146" t="str">
            <v>ОАР Списание на расходы программных продуктов, лицензий</v>
          </cell>
        </row>
        <row r="147">
          <cell r="B147" t="str">
            <v>ОАР Услуги по ТБ, охране труда</v>
          </cell>
        </row>
        <row r="148">
          <cell r="B148" t="str">
            <v>ОАР Аудиторские услуги</v>
          </cell>
        </row>
        <row r="149">
          <cell r="B149" t="str">
            <v>ОАР Юридические и нотариальные услуги</v>
          </cell>
        </row>
        <row r="150">
          <cell r="B150" t="str">
            <v>ОАР Ремонт и содержание административных зданий</v>
          </cell>
        </row>
        <row r="151">
          <cell r="B151" t="str">
            <v>ОАР Ремонт и содержание   автотранспорта</v>
          </cell>
        </row>
        <row r="152">
          <cell r="B152" t="str">
            <v>ОАР Прочие</v>
          </cell>
        </row>
        <row r="153">
          <cell r="B153" t="str">
            <v>Прочие ОДР От реализации основных средств</v>
          </cell>
        </row>
        <row r="154">
          <cell r="B154" t="str">
            <v>Прочие ОДР От реализации ценных бумаг</v>
          </cell>
        </row>
        <row r="155">
          <cell r="B155" t="str">
            <v>Прочие ОДР Долгосрочные инвестиции</v>
          </cell>
        </row>
        <row r="156">
          <cell r="B156" t="str">
            <v>Прочие ОДР Ценные бумаги в свободном обращении</v>
          </cell>
        </row>
        <row r="157">
          <cell r="B157" t="str">
            <v>Прочие ОДР Инвестиции для перепродажи</v>
          </cell>
        </row>
        <row r="158">
          <cell r="B158" t="str">
            <v>Прочие ОДР От реализации прочих активов (в т.ч. договор цессии)</v>
          </cell>
        </row>
        <row r="159">
          <cell r="B159" t="str">
            <v>Прочие ОДР От участия в других организациях</v>
          </cell>
        </row>
        <row r="160">
          <cell r="B160" t="str">
            <v>Прочие ОДР От реструктуризации дебиторской и кредиторской задолженностей</v>
          </cell>
        </row>
        <row r="161">
          <cell r="B161" t="str">
            <v xml:space="preserve">Прочие ОДР Резервы по сомнительным долгам </v>
          </cell>
        </row>
        <row r="162">
          <cell r="B162" t="str">
            <v xml:space="preserve">Прочие ОДР Резервы по обесценению ценных бумаг </v>
          </cell>
        </row>
        <row r="163">
          <cell r="B163" t="str">
            <v xml:space="preserve">Прочие ОДР Резервы по обесценению запасов </v>
          </cell>
        </row>
        <row r="164">
          <cell r="B164" t="str">
            <v>Прочие ОДР Резервы по условным и долговым обязательствам</v>
          </cell>
        </row>
        <row r="165">
          <cell r="B165" t="str">
            <v>Прочие ОДР Услуги социального характера</v>
          </cell>
        </row>
        <row r="166">
          <cell r="B166" t="str">
            <v>Прочие ОДР Расходы на содержание соц.сферы</v>
          </cell>
        </row>
        <row r="167">
          <cell r="B167" t="str">
            <v xml:space="preserve">Прочие ОДР Штрафы, пени, неустойки </v>
          </cell>
        </row>
        <row r="168">
          <cell r="B168" t="str">
            <v>Прочие ОДР Судебные издержки</v>
          </cell>
        </row>
        <row r="169">
          <cell r="B169" t="str">
            <v xml:space="preserve">Прочие ОДР Расходы от ликвидации имущества </v>
          </cell>
        </row>
        <row r="170">
          <cell r="B170" t="str">
            <v>Прочие ОДР Доходы/ (Расходы) от списания  кредиторской/ дебиторской задолжен.</v>
          </cell>
        </row>
        <row r="171">
          <cell r="B171" t="str">
            <v>Прочие ОДР Расходы от списания  прочих активов</v>
          </cell>
        </row>
        <row r="172">
          <cell r="B172" t="str">
            <v>Прочие ОДР Доходы/ (Расходы) от переоценки иностранной валюты</v>
          </cell>
        </row>
        <row r="173">
          <cell r="B173" t="str">
            <v>Прочие ОДР Амортизация гудвила</v>
          </cell>
        </row>
        <row r="174">
          <cell r="B174" t="str">
            <v>Прочие внутригрупповые доходы (+)</v>
          </cell>
        </row>
        <row r="175">
          <cell r="B175" t="str">
            <v>Прочие внутригрупповые расходы (-)</v>
          </cell>
        </row>
        <row r="176">
          <cell r="B176" t="str">
            <v>Проценты к получению</v>
          </cell>
        </row>
        <row r="177">
          <cell r="B177" t="str">
            <v>Проценты к уплате</v>
          </cell>
        </row>
        <row r="178">
          <cell r="B178" t="str">
            <v>Проценты к уплате</v>
          </cell>
        </row>
      </sheetData>
      <sheetData sheetId="21">
        <row r="2">
          <cell r="A2" t="str">
            <v>Байкалэнерго</v>
          </cell>
          <cell r="B2" t="str">
            <v>Поступления от основной деятельности</v>
          </cell>
          <cell r="C2">
            <v>40909</v>
          </cell>
        </row>
        <row r="3">
          <cell r="A3" t="str">
            <v>Братскэнергоремонт</v>
          </cell>
          <cell r="B3" t="str">
            <v>Прочие поступления</v>
          </cell>
          <cell r="C3">
            <v>40940</v>
          </cell>
        </row>
        <row r="4">
          <cell r="A4" t="str">
            <v>ГЭС-Ремонт</v>
          </cell>
          <cell r="B4" t="str">
            <v>Заработная плата</v>
          </cell>
          <cell r="C4">
            <v>40969</v>
          </cell>
        </row>
        <row r="5">
          <cell r="A5" t="str">
            <v>ИГТСК</v>
          </cell>
          <cell r="B5" t="str">
            <v>Услуги подрядчиков по ремонту и строительству</v>
          </cell>
          <cell r="C5">
            <v>41000</v>
          </cell>
        </row>
        <row r="6">
          <cell r="A6" t="str">
            <v>Инженерный центр</v>
          </cell>
          <cell r="B6" t="str">
            <v>Услуги по ремонту собственных основных средств</v>
          </cell>
          <cell r="C6">
            <v>41030</v>
          </cell>
        </row>
        <row r="7">
          <cell r="A7" t="str">
            <v>Иркутскзолопродукт</v>
          </cell>
          <cell r="B7" t="str">
            <v>Услуги по субподрядчиков по ремонту</v>
          </cell>
          <cell r="C7">
            <v>41061</v>
          </cell>
        </row>
        <row r="8">
          <cell r="A8" t="str">
            <v>Иркутскэнерго</v>
          </cell>
          <cell r="B8" t="str">
            <v xml:space="preserve">Материалы на содержание и эксплуатацию </v>
          </cell>
          <cell r="C8">
            <v>41091</v>
          </cell>
        </row>
        <row r="9">
          <cell r="A9" t="str">
            <v>Иркутскэнерготранс</v>
          </cell>
          <cell r="B9" t="str">
            <v xml:space="preserve">Материалы и запчасти на ремонт </v>
          </cell>
          <cell r="C9">
            <v>41122</v>
          </cell>
        </row>
        <row r="10">
          <cell r="A10" t="str">
            <v>Ирмет</v>
          </cell>
          <cell r="B10" t="str">
            <v>ГСМ</v>
          </cell>
          <cell r="C10">
            <v>41153</v>
          </cell>
        </row>
        <row r="11">
          <cell r="A11" t="str">
            <v>ИЭСбк</v>
          </cell>
          <cell r="B11" t="str">
            <v>Товары для перепродажи</v>
          </cell>
          <cell r="C11">
            <v>41183</v>
          </cell>
        </row>
        <row r="12">
          <cell r="A12" t="str">
            <v>ИЭСвязь</v>
          </cell>
          <cell r="B12" t="str">
            <v>Мазут</v>
          </cell>
          <cell r="C12">
            <v>41214</v>
          </cell>
        </row>
        <row r="13">
          <cell r="A13" t="str">
            <v>ИЭТрейд</v>
          </cell>
          <cell r="B13" t="str">
            <v>ГСМ</v>
          </cell>
          <cell r="C13">
            <v>41244</v>
          </cell>
        </row>
        <row r="14">
          <cell r="A14" t="str">
            <v>Пожарная охрана</v>
          </cell>
          <cell r="C14" t="str">
            <v>1 плг 2011</v>
          </cell>
        </row>
        <row r="15">
          <cell r="A15" t="str">
            <v>Сибирьэнерготрейд</v>
          </cell>
          <cell r="B15" t="str">
            <v>Материалы и оборудование на инвестиц. деятельность</v>
          </cell>
          <cell r="C15" t="str">
            <v>3 кв 2011</v>
          </cell>
        </row>
        <row r="16">
          <cell r="A16" t="str">
            <v>Спецэнергоремонт</v>
          </cell>
          <cell r="B16" t="str">
            <v>Затраты на энергию</v>
          </cell>
          <cell r="C16" t="str">
            <v>4 кв 2011</v>
          </cell>
        </row>
        <row r="17">
          <cell r="A17" t="str">
            <v>Учебный центр</v>
          </cell>
          <cell r="B17" t="str">
            <v xml:space="preserve">Услуги </v>
          </cell>
        </row>
        <row r="18">
          <cell r="A18" t="str">
            <v>ЦЭРФ</v>
          </cell>
          <cell r="B18" t="str">
            <v>Транспортные услуги</v>
          </cell>
        </row>
        <row r="19">
          <cell r="B19" t="str">
            <v>Услуги связи</v>
          </cell>
        </row>
        <row r="20">
          <cell r="B20" t="str">
            <v>Арендная плата</v>
          </cell>
        </row>
        <row r="21">
          <cell r="B21" t="str">
            <v>Услуги охраны</v>
          </cell>
        </row>
        <row r="22">
          <cell r="B22" t="str">
            <v>Прочие услуги</v>
          </cell>
        </row>
        <row r="23">
          <cell r="B23" t="str">
            <v>Лизинговые платежи</v>
          </cell>
        </row>
        <row r="24">
          <cell r="B24" t="str">
            <v>Средства на страхование</v>
          </cell>
        </row>
        <row r="25">
          <cell r="B25" t="str">
            <v>Обучение кадров</v>
          </cell>
        </row>
        <row r="26">
          <cell r="B26" t="str">
            <v>Прочие расходы</v>
          </cell>
        </row>
        <row r="27">
          <cell r="B27" t="str">
            <v>Выплаты по внереализационным расходам</v>
          </cell>
        </row>
        <row r="28">
          <cell r="B28" t="str">
            <v>Аренда</v>
          </cell>
        </row>
        <row r="29">
          <cell r="B29" t="str">
            <v>Поступления от реализации внеоборотных активов</v>
          </cell>
        </row>
        <row r="30">
          <cell r="B30" t="str">
            <v>Возврат займов выданных</v>
          </cell>
        </row>
        <row r="31">
          <cell r="B31" t="str">
            <v>Проценты полученные</v>
          </cell>
        </row>
        <row r="32">
          <cell r="B32" t="str">
            <v>Прочие поступления от инвестиционной деятельности</v>
          </cell>
        </row>
        <row r="33">
          <cell r="B33" t="str">
            <v>Услуги подрядчиков по капстроительству</v>
          </cell>
        </row>
        <row r="34">
          <cell r="B34" t="str">
            <v>Материалы и оборудование на инвестиц. деятельность</v>
          </cell>
        </row>
        <row r="35">
          <cell r="B35" t="str">
            <v>Приобретение а/транспорта</v>
          </cell>
        </row>
        <row r="36">
          <cell r="B36" t="str">
            <v>Информационные технологии</v>
          </cell>
        </row>
        <row r="37">
          <cell r="B37" t="str">
            <v>Выдача займов</v>
          </cell>
        </row>
        <row r="38">
          <cell r="B38" t="str">
            <v xml:space="preserve">Прочие инвестиционные расходы </v>
          </cell>
        </row>
        <row r="39">
          <cell r="B39" t="str">
            <v xml:space="preserve">Поступления от финансовой деятельности </v>
          </cell>
        </row>
        <row r="40">
          <cell r="B40" t="str">
            <v>Поступления от реализации векселей сторонних организаций</v>
          </cell>
        </row>
        <row r="41">
          <cell r="B41" t="str">
            <v xml:space="preserve">Прочие поступления по финансовой деятельности </v>
          </cell>
        </row>
        <row r="42">
          <cell r="B42" t="str">
            <v>Проценты по кредитам и займам</v>
          </cell>
        </row>
        <row r="43">
          <cell r="B43" t="str">
            <v>Приобретение векселей сторонних организаций</v>
          </cell>
        </row>
        <row r="44">
          <cell r="B44" t="str">
            <v>Дивиденды</v>
          </cell>
        </row>
        <row r="45">
          <cell r="B45" t="str">
            <v xml:space="preserve">Прочие выплаты по финансовой деятельности </v>
          </cell>
        </row>
        <row r="46">
          <cell r="B46" t="str">
            <v>Получение кредитов и займов</v>
          </cell>
        </row>
        <row r="47">
          <cell r="B47" t="str">
            <v>Погашение кредитов и займов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ые показатели"/>
      <sheetName val="Основные показатели (доп)"/>
      <sheetName val="Основные показатели (квартал)"/>
      <sheetName val="Смета затрат"/>
      <sheetName val="Инвестпрограмма"/>
      <sheetName val="Ввод ОФ"/>
      <sheetName val="БДР до корр."/>
      <sheetName val="БДР (ОПУ)_год"/>
      <sheetName val="БДР (ОПУ ожид)_квартал"/>
      <sheetName val="БДР (ОПУ)_квартал, месяц"/>
      <sheetName val="БДР (ОПУ ожид)_месяц"/>
      <sheetName val="БДДС_квартал (ожид. 2011)"/>
      <sheetName val="БДДС _год ожид 2011"/>
      <sheetName val="Баланс_год (ожид. 2011)"/>
      <sheetName val="БДДС_квартал, месяц"/>
      <sheetName val="БДДС_год (сравн.)"/>
      <sheetName val="БДДС_год"/>
      <sheetName val="БДДС_рабочий 2011"/>
      <sheetName val="БДДС_рабочий 2012"/>
      <sheetName val="Баланс_год"/>
      <sheetName val="% к уплате"/>
      <sheetName val="Внутренние обороты БДР"/>
      <sheetName val="Внутренние обороты ДДС"/>
      <sheetName val="% к получению"/>
      <sheetName val="Анализ топлива (Байкалэнерго!)"/>
      <sheetName val="Анализ топлива"/>
      <sheetName val="Дополнительные показатели "/>
      <sheetName val="прочая реализация"/>
      <sheetName val="прочие (сс)"/>
      <sheetName val="Тэ ДЗО (для теплосбытовых)"/>
      <sheetName val="Закупки (Торговый дом!)"/>
      <sheetName val="Расшифровка выручки (ТД!)"/>
      <sheetName val="Списки для ВО ДДС"/>
      <sheetName val="Сводная по ВО БДР"/>
      <sheetName val="Сводная по ВО ДДС"/>
      <sheetName val="Списки для ВО БДР"/>
      <sheetName val="Список контактов"/>
      <sheetName val="Список контактов ЦФ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A2" t="str">
            <v>Байкалэнерго</v>
          </cell>
        </row>
        <row r="3">
          <cell r="A3" t="str">
            <v>Братскэнергоремонт</v>
          </cell>
        </row>
        <row r="4">
          <cell r="A4" t="str">
            <v>ГЭС-Ремонт</v>
          </cell>
        </row>
        <row r="5">
          <cell r="A5" t="str">
            <v>ИГТСК</v>
          </cell>
        </row>
        <row r="6">
          <cell r="A6" t="str">
            <v>Инженерный центр</v>
          </cell>
        </row>
        <row r="7">
          <cell r="A7" t="str">
            <v>Иркутскзолопродукт</v>
          </cell>
        </row>
        <row r="8">
          <cell r="A8" t="str">
            <v>Иркутскэнерго</v>
          </cell>
        </row>
        <row r="9">
          <cell r="A9" t="str">
            <v>Иркутскэнерготранс</v>
          </cell>
        </row>
        <row r="10">
          <cell r="A10" t="str">
            <v>Ирмет</v>
          </cell>
        </row>
        <row r="11">
          <cell r="A11" t="str">
            <v>ИЭСбк</v>
          </cell>
        </row>
        <row r="12">
          <cell r="A12" t="str">
            <v>ИЭСвязь</v>
          </cell>
        </row>
        <row r="13">
          <cell r="A13" t="str">
            <v>ИЭТрейд</v>
          </cell>
        </row>
        <row r="14">
          <cell r="A14" t="str">
            <v>Пожарная охрана</v>
          </cell>
        </row>
        <row r="15">
          <cell r="A15" t="str">
            <v>Сибирьэнерготрейд</v>
          </cell>
        </row>
        <row r="16">
          <cell r="A16" t="str">
            <v>Спецэнергоремонт</v>
          </cell>
        </row>
        <row r="17">
          <cell r="A17" t="str">
            <v>Учебный центр</v>
          </cell>
        </row>
        <row r="18">
          <cell r="A18" t="str">
            <v>ЦЭРФ</v>
          </cell>
        </row>
      </sheetData>
      <sheetData sheetId="33"/>
      <sheetData sheetId="34"/>
      <sheetData sheetId="35"/>
      <sheetData sheetId="36"/>
      <sheetData sheetId="37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ное меню (3)"/>
      <sheetName val="Вода новая смета"/>
      <sheetName val="очистка РУСАЛ новая смета"/>
      <sheetName val="стоки новая смета"/>
      <sheetName val="стоки Кабанова"/>
      <sheetName val="вода Кабанова"/>
      <sheetName val="цеховые расходы лаборатория 25 "/>
      <sheetName val="прочие прямые расходы"/>
      <sheetName val="Вода СКС"/>
      <sheetName val="ээ вода"/>
      <sheetName val="Стоки СКС"/>
      <sheetName val="норм 2014"/>
      <sheetName val="общехоз 26 сч"/>
      <sheetName val="нормируемые материалы 2013"/>
      <sheetName val="услуги по стадиям"/>
      <sheetName val="прочие"/>
      <sheetName val="анализ к дог тех обсл"/>
      <sheetName val="новое тех обсл"/>
      <sheetName val="тех обсл"/>
      <sheetName val="ФОТ тех обсл 2013"/>
      <sheetName val="подряд"/>
      <sheetName val="ФОТ тех обсл 2014"/>
      <sheetName val="ГСМ"/>
      <sheetName val="№ 47"/>
      <sheetName val="416 ФЗ"/>
      <sheetName val="ПП вода"/>
      <sheetName val="выручка"/>
      <sheetName val="ПП стоки"/>
      <sheetName val="вод налог"/>
      <sheetName val="тариф СТС стоки"/>
      <sheetName val="тариф СТС вода"/>
      <sheetName val="агентское 2014"/>
      <sheetName val="агентское 2013"/>
      <sheetName val="соц пр"/>
      <sheetName val="покуп.вода,э "/>
      <sheetName val="ФОТ СКС 2013"/>
      <sheetName val="ФОТ СКС 2014"/>
      <sheetName val="Затульв экол"/>
      <sheetName val="реактивы"/>
      <sheetName val="обуч"/>
      <sheetName val="молоко"/>
      <sheetName val="Медосм, э"/>
      <sheetName val="спец од лаб"/>
      <sheetName val="Мыло.э"/>
      <sheetName val="затр лаборат"/>
      <sheetName val="ээ"/>
      <sheetName val="ам"/>
      <sheetName val="ФОТ рем "/>
      <sheetName val="аренда"/>
      <sheetName val="Оглавление"/>
      <sheetName val="Вода (2)"/>
      <sheetName val="Стоки (2)"/>
      <sheetName val="Капрем"/>
      <sheetName val=" инф п СЗ 4106 5 от 26.04.2013"/>
      <sheetName val="Анализ_"/>
      <sheetName val="дефл"/>
      <sheetName val=" 210-ФЗ"/>
      <sheetName val="N 520"/>
      <sheetName val="N 172"/>
      <sheetName val="Аренда ЕВК"/>
      <sheetName val="Расчет ФОТ ОП СТС (3)"/>
      <sheetName val="Расчет ФОТ ОП СТС тыс руб"/>
      <sheetName val="разбивка по-месячно"/>
      <sheetName val="Тепло,х"/>
      <sheetName val="Анализ"/>
      <sheetName val="тарифное меню (2)"/>
      <sheetName val="расчет тарифа для населения"/>
      <sheetName val="ФондЗП (2)"/>
      <sheetName val="Расчет ФОТ ОП СТС"/>
      <sheetName val="Моющие (2)"/>
      <sheetName val="  шт.раб."/>
      <sheetName val=" шт.ИТР "/>
      <sheetName val="водный налог"/>
      <sheetName val="Промывка сетей,э"/>
      <sheetName val="Расчет ФОТ ОП СТС (2)"/>
      <sheetName val="Милк"/>
      <sheetName val="Лист7 (2)"/>
      <sheetName val="СИЗ"/>
      <sheetName val="покупка"/>
      <sheetName val="ТЭ ВС 2013"/>
      <sheetName val="ТЭ_ВО 2013"/>
      <sheetName val="канцелярия"/>
      <sheetName val="ППР_Тарасенко"/>
      <sheetName val="ППР_Балабанова"/>
      <sheetName val="ППР_Белогубкина"/>
      <sheetName val="ППР_Косых"/>
      <sheetName val="ППР_Макарова"/>
      <sheetName val=" ППР_Мащенко"/>
      <sheetName val="ППР_Чернова"/>
      <sheetName val="ТЭ ВС 2014"/>
      <sheetName val="ТЭ ВО 2014"/>
      <sheetName val="Лист1"/>
    </sheetNames>
    <sheetDataSet>
      <sheetData sheetId="0"/>
      <sheetData sheetId="1">
        <row r="11">
          <cell r="C11">
            <v>570.58026435496322</v>
          </cell>
          <cell r="E11">
            <v>570.58026435496322</v>
          </cell>
        </row>
        <row r="13">
          <cell r="C13">
            <v>7112</v>
          </cell>
          <cell r="E13">
            <v>7112</v>
          </cell>
        </row>
        <row r="14">
          <cell r="C14">
            <v>7682.5802643549632</v>
          </cell>
          <cell r="E14">
            <v>7682.5802643549632</v>
          </cell>
        </row>
        <row r="15">
          <cell r="C15">
            <v>2549.0355068276604</v>
          </cell>
          <cell r="E15">
            <v>2549.0355068276604</v>
          </cell>
        </row>
        <row r="16">
          <cell r="C16">
            <v>0.33179419141957767</v>
          </cell>
          <cell r="E16">
            <v>0.33179419141957767</v>
          </cell>
        </row>
        <row r="18">
          <cell r="C18">
            <v>468.5365423467801</v>
          </cell>
          <cell r="E18">
            <v>468.5365423467801</v>
          </cell>
        </row>
        <row r="20">
          <cell r="C20">
            <v>4665.0082151805227</v>
          </cell>
          <cell r="E20">
            <v>4665.0082151805227</v>
          </cell>
        </row>
        <row r="21">
          <cell r="C21">
            <v>2670.5820600000002</v>
          </cell>
          <cell r="E21">
            <v>2670.5820600000002</v>
          </cell>
        </row>
        <row r="22">
          <cell r="C22">
            <v>235.4804546251996</v>
          </cell>
          <cell r="E22">
            <v>235.4804546251996</v>
          </cell>
        </row>
        <row r="23">
          <cell r="C23">
            <v>583.88641072198959</v>
          </cell>
          <cell r="E23">
            <v>583.88641072198959</v>
          </cell>
        </row>
        <row r="24">
          <cell r="C24">
            <v>533.64928983333334</v>
          </cell>
        </row>
        <row r="25">
          <cell r="C25">
            <v>641.41</v>
          </cell>
          <cell r="E25">
            <v>641.41</v>
          </cell>
        </row>
        <row r="31">
          <cell r="C31">
            <v>120.60657426928273</v>
          </cell>
          <cell r="E31">
            <v>130.5022489660889</v>
          </cell>
        </row>
        <row r="32">
          <cell r="C32">
            <v>14233.340780260001</v>
          </cell>
          <cell r="E32">
            <v>15258.141316438718</v>
          </cell>
        </row>
        <row r="33">
          <cell r="C33">
            <v>6106.8848303308541</v>
          </cell>
          <cell r="E33">
            <v>6478.8848303308541</v>
          </cell>
        </row>
        <row r="34">
          <cell r="C34">
            <v>28576.966664895412</v>
          </cell>
          <cell r="E34">
            <v>29037.813173752162</v>
          </cell>
        </row>
        <row r="35">
          <cell r="C35">
            <v>1086.7521801679172</v>
          </cell>
          <cell r="E35">
            <v>1190.6183348252589</v>
          </cell>
        </row>
        <row r="36">
          <cell r="C36">
            <v>328.19915841071099</v>
          </cell>
          <cell r="E36">
            <v>359.56673711722817</v>
          </cell>
        </row>
        <row r="38">
          <cell r="C38">
            <v>1152.9806625144786</v>
          </cell>
          <cell r="E38">
            <v>1359.8987696301961</v>
          </cell>
        </row>
        <row r="39">
          <cell r="C39">
            <v>293.50202463791379</v>
          </cell>
          <cell r="E39">
            <v>574.02124646739833</v>
          </cell>
        </row>
        <row r="43">
          <cell r="C43">
            <v>3341.799</v>
          </cell>
          <cell r="E43">
            <v>3588.9300000000003</v>
          </cell>
        </row>
        <row r="46">
          <cell r="C46">
            <v>1439.9516191663026</v>
          </cell>
          <cell r="E46">
            <v>1886.1097486697265</v>
          </cell>
        </row>
        <row r="56">
          <cell r="C56">
            <v>2889.1845304835397</v>
          </cell>
          <cell r="E56">
            <v>2889.1845304835397</v>
          </cell>
        </row>
        <row r="57">
          <cell r="C57">
            <v>355.27200000000005</v>
          </cell>
          <cell r="E57">
            <v>355.27200000000005</v>
          </cell>
        </row>
        <row r="59">
          <cell r="C59">
            <v>0</v>
          </cell>
          <cell r="E59">
            <v>0</v>
          </cell>
        </row>
        <row r="64">
          <cell r="C64">
            <v>59925.440025136406</v>
          </cell>
          <cell r="E64">
            <v>63108.942936681167</v>
          </cell>
        </row>
      </sheetData>
      <sheetData sheetId="2">
        <row r="9">
          <cell r="C9">
            <v>3669.2847199999997</v>
          </cell>
          <cell r="E9">
            <v>3669.2847199999997</v>
          </cell>
        </row>
        <row r="10">
          <cell r="C10">
            <v>324.11159126236709</v>
          </cell>
          <cell r="E10">
            <v>324.11159126236709</v>
          </cell>
        </row>
        <row r="11">
          <cell r="C11">
            <v>1428.5017867797526</v>
          </cell>
          <cell r="E11">
            <v>1428.5017867797526</v>
          </cell>
        </row>
        <row r="13">
          <cell r="C13">
            <v>5712.1347664411924</v>
          </cell>
          <cell r="E13">
            <v>5712.1347664411924</v>
          </cell>
        </row>
        <row r="16">
          <cell r="C16">
            <v>290.23666839907378</v>
          </cell>
          <cell r="E16">
            <v>290.23666839907378</v>
          </cell>
        </row>
        <row r="21">
          <cell r="C21">
            <v>10755.67755172</v>
          </cell>
          <cell r="E21">
            <v>11530.086335443841</v>
          </cell>
        </row>
        <row r="23">
          <cell r="C23">
            <v>23114.75</v>
          </cell>
          <cell r="E23">
            <v>25449.79</v>
          </cell>
        </row>
        <row r="24">
          <cell r="C24">
            <v>921.75669472544746</v>
          </cell>
          <cell r="E24">
            <v>920.8172581423263</v>
          </cell>
        </row>
        <row r="25">
          <cell r="C25">
            <v>278.37052180708514</v>
          </cell>
          <cell r="E25">
            <v>278.08681195898254</v>
          </cell>
        </row>
        <row r="27">
          <cell r="C27">
            <v>1930.0803414353472</v>
          </cell>
          <cell r="E27">
            <v>1924.5443406516686</v>
          </cell>
        </row>
        <row r="28">
          <cell r="C28">
            <v>350.90572014421315</v>
          </cell>
          <cell r="E28">
            <v>346.22032970454126</v>
          </cell>
        </row>
        <row r="32">
          <cell r="C32">
            <v>4512.58</v>
          </cell>
          <cell r="E32">
            <v>3486.5</v>
          </cell>
        </row>
        <row r="35">
          <cell r="C35">
            <v>2421.3815901799644</v>
          </cell>
          <cell r="E35">
            <v>2969.0522235451467</v>
          </cell>
        </row>
        <row r="45">
          <cell r="C45">
            <v>7509.2337847933877</v>
          </cell>
          <cell r="E45">
            <v>7509.2337847933877</v>
          </cell>
        </row>
        <row r="46">
          <cell r="C46">
            <v>24.283295834676341</v>
          </cell>
          <cell r="E46">
            <v>24.283295834676341</v>
          </cell>
        </row>
        <row r="53">
          <cell r="C53">
            <v>51819.019500640119</v>
          </cell>
          <cell r="E53">
            <v>54438.614380074578</v>
          </cell>
        </row>
      </sheetData>
      <sheetData sheetId="3">
        <row r="8">
          <cell r="C8">
            <v>5712.1347664411933</v>
          </cell>
          <cell r="E8">
            <v>5712.1347664411933</v>
          </cell>
        </row>
        <row r="9">
          <cell r="C9">
            <v>3669.2847199999997</v>
          </cell>
          <cell r="E9">
            <v>3669.2847199999997</v>
          </cell>
        </row>
        <row r="10">
          <cell r="C10">
            <v>324.11159126236709</v>
          </cell>
          <cell r="E10">
            <v>324.11159126236709</v>
          </cell>
        </row>
        <row r="11">
          <cell r="C11">
            <v>1428.5017867797526</v>
          </cell>
          <cell r="E11">
            <v>1428.5017867797526</v>
          </cell>
        </row>
        <row r="13">
          <cell r="C13">
            <v>5712.1347664411924</v>
          </cell>
          <cell r="E13">
            <v>5712.1347664411924</v>
          </cell>
        </row>
        <row r="16">
          <cell r="C16">
            <v>290.23666839907378</v>
          </cell>
          <cell r="E16">
            <v>290.23666839907378</v>
          </cell>
        </row>
        <row r="20">
          <cell r="C20">
            <v>0</v>
          </cell>
          <cell r="E20">
            <v>0</v>
          </cell>
        </row>
        <row r="21">
          <cell r="C21">
            <v>14900.967826800001</v>
          </cell>
          <cell r="E21">
            <v>15973.837510329602</v>
          </cell>
        </row>
        <row r="23">
          <cell r="C23">
            <v>35772.54</v>
          </cell>
          <cell r="E23">
            <v>38671.15</v>
          </cell>
        </row>
        <row r="24">
          <cell r="C24">
            <v>1322.4560022072692</v>
          </cell>
          <cell r="E24">
            <v>1346.2778812158117</v>
          </cell>
        </row>
        <row r="25">
          <cell r="C25">
            <v>399.38171266659532</v>
          </cell>
          <cell r="E25">
            <v>406.5759201271751</v>
          </cell>
        </row>
        <row r="27">
          <cell r="C27">
            <v>3580.0233945921113</v>
          </cell>
          <cell r="E27">
            <v>3761.511677295437</v>
          </cell>
        </row>
        <row r="28">
          <cell r="C28">
            <v>503.44888024035669</v>
          </cell>
          <cell r="E28">
            <v>506.19030843188813</v>
          </cell>
        </row>
        <row r="32">
          <cell r="C32">
            <v>6017.93</v>
          </cell>
          <cell r="E32">
            <v>4828.6099999999997</v>
          </cell>
        </row>
        <row r="35">
          <cell r="C35">
            <v>3473.9868295954907</v>
          </cell>
          <cell r="E35">
            <v>4340.8931591892824</v>
          </cell>
        </row>
        <row r="45">
          <cell r="C45">
            <v>9234.3320621972925</v>
          </cell>
          <cell r="E45">
            <v>9234.3320621972925</v>
          </cell>
        </row>
        <row r="46">
          <cell r="C46">
            <v>282.92399999999998</v>
          </cell>
          <cell r="E46">
            <v>282.92399999999998</v>
          </cell>
        </row>
        <row r="48">
          <cell r="C48">
            <v>0</v>
          </cell>
          <cell r="E48">
            <v>0</v>
          </cell>
        </row>
        <row r="53">
          <cell r="C53">
            <v>75487.990708299127</v>
          </cell>
          <cell r="E53">
            <v>79352.302518786499</v>
          </cell>
        </row>
      </sheetData>
      <sheetData sheetId="4"/>
      <sheetData sheetId="5"/>
      <sheetData sheetId="6">
        <row r="6">
          <cell r="D6">
            <v>286.50947318463193</v>
          </cell>
          <cell r="E6">
            <v>305.19445573218076</v>
          </cell>
          <cell r="F6">
            <v>495.04825125110449</v>
          </cell>
          <cell r="J6">
            <v>310.48296905641274</v>
          </cell>
          <cell r="K6">
            <v>333.22282108101763</v>
          </cell>
          <cell r="L6">
            <v>546.91254468782859</v>
          </cell>
        </row>
        <row r="7">
          <cell r="D7">
            <v>86.525860901758847</v>
          </cell>
          <cell r="E7">
            <v>92.168725631118591</v>
          </cell>
          <cell r="F7">
            <v>149.50457187783354</v>
          </cell>
          <cell r="J7">
            <v>93.765856655036643</v>
          </cell>
          <cell r="K7">
            <v>100.63329196646733</v>
          </cell>
          <cell r="L7">
            <v>165.16758849572423</v>
          </cell>
        </row>
        <row r="14">
          <cell r="D14">
            <v>3.7810725029062389</v>
          </cell>
          <cell r="E14">
            <v>4.0276586731383555</v>
          </cell>
          <cell r="F14">
            <v>6.5331638413615023</v>
          </cell>
          <cell r="J14">
            <v>4.0468654937438675</v>
          </cell>
          <cell r="K14">
            <v>4.3432589570339415</v>
          </cell>
          <cell r="L14">
            <v>7.1285117889692868</v>
          </cell>
        </row>
        <row r="17">
          <cell r="D17">
            <v>28.015437029889174</v>
          </cell>
          <cell r="E17">
            <v>29.842489888375638</v>
          </cell>
          <cell r="F17">
            <v>48.406752333611813</v>
          </cell>
          <cell r="J17">
            <v>29.984800693789836</v>
          </cell>
          <cell r="K17">
            <v>32.180895161825418</v>
          </cell>
          <cell r="L17">
            <v>52.817916870726542</v>
          </cell>
        </row>
        <row r="29">
          <cell r="D29">
            <v>482.21021192817682</v>
          </cell>
          <cell r="E29">
            <v>513.65800070101625</v>
          </cell>
          <cell r="F29">
            <v>833.19172485663194</v>
          </cell>
          <cell r="J29">
            <v>777.84807550702737</v>
          </cell>
          <cell r="K29">
            <v>559.1453753409545</v>
          </cell>
          <cell r="L29">
            <v>917.71511652799234</v>
          </cell>
        </row>
      </sheetData>
      <sheetData sheetId="7"/>
      <sheetData sheetId="8">
        <row r="7">
          <cell r="H7">
            <v>468.5365423467801</v>
          </cell>
          <cell r="L7">
            <v>468.5365423467801</v>
          </cell>
          <cell r="N7">
            <v>87.206542346780111</v>
          </cell>
        </row>
        <row r="8">
          <cell r="H8">
            <v>7112</v>
          </cell>
          <cell r="L8">
            <v>7112</v>
          </cell>
          <cell r="N8">
            <v>-250.50700000000052</v>
          </cell>
        </row>
        <row r="11">
          <cell r="H11">
            <v>2549.0355068276604</v>
          </cell>
          <cell r="L11">
            <v>2549.0355068276604</v>
          </cell>
          <cell r="N11">
            <v>404.58850682766024</v>
          </cell>
        </row>
        <row r="14">
          <cell r="H14">
            <v>2670.5820600000002</v>
          </cell>
        </row>
        <row r="15">
          <cell r="H15">
            <v>235.4804546251996</v>
          </cell>
        </row>
        <row r="16">
          <cell r="H16">
            <v>583.88641072198959</v>
          </cell>
        </row>
        <row r="17">
          <cell r="B17" t="str">
            <v>собственное производство</v>
          </cell>
          <cell r="H17">
            <v>533.64928983333334</v>
          </cell>
        </row>
        <row r="18">
          <cell r="B18" t="str">
            <v>неучтенные расходы и потери</v>
          </cell>
          <cell r="H18">
            <v>641.41</v>
          </cell>
        </row>
        <row r="71">
          <cell r="H71">
            <v>6106.8848303308541</v>
          </cell>
          <cell r="L71">
            <v>6478.8848303308541</v>
          </cell>
        </row>
        <row r="72">
          <cell r="H72">
            <v>14233.340780260001</v>
          </cell>
          <cell r="L72">
            <v>15258.141316438718</v>
          </cell>
        </row>
        <row r="74">
          <cell r="H74">
            <v>2889.1845304835397</v>
          </cell>
          <cell r="L74">
            <v>2889.1845304835397</v>
          </cell>
        </row>
        <row r="75">
          <cell r="H75">
            <v>355.27200000000005</v>
          </cell>
          <cell r="L75">
            <v>355.27200000000005</v>
          </cell>
        </row>
        <row r="76">
          <cell r="H76">
            <v>28576.966664895412</v>
          </cell>
          <cell r="L76">
            <v>29037.813173752162</v>
          </cell>
        </row>
        <row r="77">
          <cell r="H77">
            <v>3341.799</v>
          </cell>
          <cell r="L77">
            <v>3588.9300000000003</v>
          </cell>
        </row>
        <row r="81">
          <cell r="H81">
            <v>1266.1795664744786</v>
          </cell>
          <cell r="L81">
            <v>1359.8987696301961</v>
          </cell>
        </row>
        <row r="86">
          <cell r="H86">
            <v>0</v>
          </cell>
          <cell r="L86">
            <v>0</v>
          </cell>
          <cell r="N86">
            <v>0</v>
          </cell>
        </row>
        <row r="87">
          <cell r="L87">
            <v>0</v>
          </cell>
        </row>
        <row r="88">
          <cell r="H88">
            <v>60038.638929096422</v>
          </cell>
          <cell r="L88">
            <v>63108.942936681167</v>
          </cell>
          <cell r="N88" t="e">
            <v>#REF!</v>
          </cell>
        </row>
        <row r="89">
          <cell r="H89">
            <v>12.869996398660808</v>
          </cell>
          <cell r="L89">
            <v>13.528152583165179</v>
          </cell>
          <cell r="N89" t="e">
            <v>#REF!</v>
          </cell>
        </row>
      </sheetData>
      <sheetData sheetId="9"/>
      <sheetData sheetId="10"/>
      <sheetData sheetId="11"/>
      <sheetData sheetId="12">
        <row r="6">
          <cell r="D6">
            <v>12.843648519172049</v>
          </cell>
          <cell r="E6">
            <v>13.681259037805516</v>
          </cell>
          <cell r="F6">
            <v>22.192026212699098</v>
          </cell>
          <cell r="J6">
            <v>13.374172872053071</v>
          </cell>
          <cell r="K6">
            <v>14.353700712134739</v>
          </cell>
          <cell r="L6">
            <v>23.558467444378479</v>
          </cell>
        </row>
        <row r="7">
          <cell r="D7">
            <v>3.8787818527899587</v>
          </cell>
          <cell r="E7">
            <v>4.1317402294172654</v>
          </cell>
          <cell r="F7">
            <v>6.7019919162351274</v>
          </cell>
          <cell r="J7">
            <v>4.0390002073600275</v>
          </cell>
          <cell r="K7">
            <v>4.3348176150646909</v>
          </cell>
          <cell r="L7">
            <v>7.1146571682023003</v>
          </cell>
        </row>
        <row r="8">
          <cell r="D8">
            <v>264.29518837412843</v>
          </cell>
          <cell r="E8">
            <v>312.28858383992372</v>
          </cell>
          <cell r="F8">
            <v>799.93839918413164</v>
          </cell>
          <cell r="J8">
            <v>332.81767871932357</v>
          </cell>
          <cell r="K8">
            <v>404.74394817818188</v>
          </cell>
          <cell r="L8">
            <v>1081.7733057530277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0">
          <cell r="D10">
            <v>113.19890396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ное меню (3)"/>
      <sheetName val="Вода новая смета"/>
      <sheetName val="очистка РУСАЛ новая смета"/>
      <sheetName val="стоки новая смета"/>
      <sheetName val="стоки Кабанова"/>
      <sheetName val="вода Кабанова"/>
      <sheetName val="сэс"/>
      <sheetName val="спец од"/>
      <sheetName val="молоко"/>
      <sheetName val="Воропаева"/>
      <sheetName val="ОТ лабарат"/>
      <sheetName val="общехоз 26 сч"/>
      <sheetName val="вод налог"/>
      <sheetName val="ФОТ СКС 2014"/>
      <sheetName val="экол меропр"/>
      <sheetName val="Вода СКС"/>
      <sheetName val="Стоки СКС"/>
      <sheetName val="прочие прямые расходы"/>
      <sheetName val="цеховые расходы лаборатория 25 "/>
      <sheetName val="налоги эколог"/>
      <sheetName val="ПП вода 2015"/>
      <sheetName val="ПП стоки 2015"/>
      <sheetName val="аренда"/>
      <sheetName val="расчет ам отчисл"/>
      <sheetName val="покуп.вода,э "/>
      <sheetName val="аморт"/>
      <sheetName val="выпад"/>
      <sheetName val="резерв по сомн зад"/>
      <sheetName val="агентск"/>
      <sheetName val="ээ"/>
      <sheetName val="реестр ээ"/>
      <sheetName val="ээ вода"/>
      <sheetName val="свод"/>
      <sheetName val="норм 2014"/>
      <sheetName val="нормируемые материалы 2013"/>
      <sheetName val="услуги по стадиям"/>
      <sheetName val="прочие"/>
      <sheetName val="анализ к дог тех обсл"/>
      <sheetName val="25 распред"/>
      <sheetName val="аренда легковых"/>
      <sheetName val="23 распред"/>
      <sheetName val="новое тех обсл"/>
      <sheetName val="тех обсл"/>
      <sheetName val="ФОТ тех обсл 2015"/>
      <sheetName val="подряд"/>
      <sheetName val="ФОТ тех обсл 2014"/>
      <sheetName val="ГСМ"/>
      <sheetName val="№ 47"/>
      <sheetName val="416 ФЗ"/>
      <sheetName val="ПП вода"/>
      <sheetName val="выручка"/>
      <sheetName val="ПП стоки"/>
      <sheetName val="тариф СТС стоки"/>
      <sheetName val="тариф СТС вода"/>
      <sheetName val="агентское 2014"/>
      <sheetName val="агентское 2013"/>
      <sheetName val="соц пр"/>
      <sheetName val="ФОТ СКС 2013"/>
      <sheetName val="реактивы"/>
      <sheetName val="обуч"/>
      <sheetName val="Медосм, э"/>
      <sheetName val="спец од лаб"/>
      <sheetName val="Мыло.э"/>
      <sheetName val="затр лаборат"/>
      <sheetName val="ам"/>
      <sheetName val="ФОТ рем "/>
      <sheetName val="Оглавление"/>
      <sheetName val="Вода (2)"/>
      <sheetName val="Стоки (2)"/>
      <sheetName val="Капрем"/>
      <sheetName val=" инф п СЗ 4106 5 от 26.04.2013"/>
      <sheetName val="Анализ_"/>
      <sheetName val="дефл"/>
      <sheetName val=" 210-ФЗ"/>
      <sheetName val="N 520"/>
      <sheetName val="N 172"/>
      <sheetName val="Аренда ЕВК"/>
      <sheetName val="Расчет ФОТ ОП СТС (3)"/>
      <sheetName val="Расчет ФОТ ОП СТС тыс руб"/>
      <sheetName val="разбивка по-месячно"/>
      <sheetName val="Тепло,х"/>
      <sheetName val="Анализ"/>
      <sheetName val="тарифное меню (2)"/>
      <sheetName val="расчет тарифа для населения"/>
      <sheetName val="ФондЗП (2)"/>
      <sheetName val="Расчет ФОТ ОП СТС"/>
      <sheetName val="Моющие (2)"/>
      <sheetName val="  шт.раб."/>
      <sheetName val=" шт.ИТР "/>
      <sheetName val="водный налог"/>
      <sheetName val="Промывка сетей,э"/>
      <sheetName val="Расчет ФОТ ОП СТС (2)"/>
      <sheetName val="Милк"/>
      <sheetName val="Лист7 (2)"/>
      <sheetName val="СИЗ"/>
      <sheetName val="покупка"/>
      <sheetName val="ТЭ ВС 2015"/>
      <sheetName val="ТЭ_ВО 2015"/>
      <sheetName val="канцелярия"/>
      <sheetName val="ППР_Тарасенко"/>
      <sheetName val="ППР_Балабанова"/>
      <sheetName val="ППР_Белогубкина"/>
      <sheetName val="ППР_Косых"/>
      <sheetName val="ППР_Макарова"/>
      <sheetName val=" ППР_Мащенко"/>
      <sheetName val="ППР_Чернова"/>
      <sheetName val="ТЭ ВС 2014"/>
      <sheetName val="ТЭ ВО 2014"/>
      <sheetName val="Лист1"/>
      <sheetName val="пр усл по дог тех обс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7">
          <cell r="H37">
            <v>10508.919713639387</v>
          </cell>
        </row>
        <row r="38">
          <cell r="H38">
            <v>1181.5056000000004</v>
          </cell>
        </row>
        <row r="39">
          <cell r="H39">
            <v>13.736969699999998</v>
          </cell>
        </row>
        <row r="40">
          <cell r="H40">
            <v>37487.804440231186</v>
          </cell>
        </row>
        <row r="41">
          <cell r="H41">
            <v>3278.8</v>
          </cell>
        </row>
        <row r="45">
          <cell r="H45">
            <v>1511.5</v>
          </cell>
        </row>
        <row r="46">
          <cell r="H46">
            <v>4703.6479249133863</v>
          </cell>
        </row>
        <row r="47">
          <cell r="H47">
            <v>584.14873448847345</v>
          </cell>
        </row>
      </sheetData>
      <sheetData sheetId="17"/>
      <sheetData sheetId="18">
        <row r="6">
          <cell r="H6">
            <v>954.81632956426813</v>
          </cell>
        </row>
        <row r="7">
          <cell r="H7">
            <v>288.35453152840898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1">
          <cell r="C11">
            <v>3144.0249999999996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PI food"/>
      <sheetName val="ИПЦ2015"/>
      <sheetName val="df08-12"/>
      <sheetName val="vec"/>
      <sheetName val="печ2 средн"/>
      <sheetName val="df13-15"/>
      <sheetName val="Мир _цены"/>
      <sheetName val="df04-07"/>
      <sheetName val="электро-15"/>
      <sheetName val="уголь-мазут"/>
      <sheetName val="ИЦПМЭР"/>
      <sheetName val="2030-ИПЦ-новая (2)"/>
      <sheetName val="2030-ИПЦ-исх"/>
      <sheetName val="df13-30 "/>
      <sheetName val="пч-30-СPI-6"/>
      <sheetName val="электро-14Д"/>
      <sheetName val="ИПЦ2014фин"/>
      <sheetName val="ИПЦ2014новкурс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окт12"/>
      <sheetName val="ноя12"/>
      <sheetName val="дек12"/>
      <sheetName val="янв13"/>
      <sheetName val="фев13"/>
      <sheetName val="мар13"/>
      <sheetName val="Свод"/>
      <sheetName val="К тарифу 2014_Машиночасы АТУ"/>
    </sheetNames>
    <definedNames>
      <definedName name="_pok4785" refersTo="#ССЫЛКА!"/>
      <definedName name="_rr11" refersTo="#ССЫЛКА!"/>
      <definedName name="_rty4569" refersTo="#ССЫЛКА!"/>
      <definedName name="_ss11" refersTo="#ССЫЛКА!"/>
      <definedName name="_tg12" refersTo="#ССЫЛКА!"/>
      <definedName name="_tt11" refersTo="#ССЫЛКА!"/>
      <definedName name="_tt1111" refersTo="#ССЫЛКА!"/>
      <definedName name="comp" refersTo="#ССЫЛКА!"/>
      <definedName name="CompOt" refersTo="#ССЫЛКА!"/>
      <definedName name="CompRas" refersTo="#ССЫЛКА!"/>
      <definedName name="ew" refersTo="#ССЫЛКА!"/>
      <definedName name="fg" refersTo="#ССЫЛКА!"/>
      <definedName name="llkjhjk_13" refersTo="#ССЫЛКА!"/>
      <definedName name="llkjhjk_2" refersTo="#ССЫЛКА!"/>
      <definedName name="llkjhjk_3" refersTo="#ССЫЛКА!"/>
      <definedName name="llkjhjk_4" refersTo="#ССЫЛКА!"/>
      <definedName name="llkjhjk_5" refersTo="#ССЫЛКА!"/>
      <definedName name="llkjhjk_6" refersTo="#ССЫЛКА!"/>
      <definedName name="llkjhjk_7" refersTo="#ССЫЛКА!"/>
      <definedName name="m" refersTo="#ССЫЛКА!"/>
      <definedName name="mm" refersTo="#ССЫЛКА!"/>
      <definedName name="mq" refersTo="#ССЫЛКА!"/>
      <definedName name="nbm" refersTo="#ССЫЛКА!"/>
      <definedName name="nm" refersTo="#ССЫЛКА!"/>
      <definedName name="ob" refersTo="#ССЫЛКА!"/>
      <definedName name="oip" refersTo="#ССЫЛКА!"/>
      <definedName name="op" refersTo="#ССЫЛКА!"/>
      <definedName name="p" refersTo="#ССЫЛКА!"/>
      <definedName name="po" refersTo="#ССЫЛКА!"/>
      <definedName name="poiop" refersTo="#ССЫЛКА!"/>
      <definedName name="prib" refersTo="#ССЫЛКА!"/>
      <definedName name="q" refersTo="#ССЫЛКА!"/>
      <definedName name="qqw" refersTo="#ССЫЛКА!"/>
      <definedName name="qv" refersTo="#ССЫЛКА!"/>
      <definedName name="qv_1" refersTo="#ССЫЛКА!"/>
      <definedName name="qv_11" refersTo="#ССЫЛКА!"/>
      <definedName name="qv_12" refersTo="#ССЫЛКА!"/>
      <definedName name="qv_13" refersTo="#ССЫЛКА!"/>
      <definedName name="qv_2" refersTo="#ССЫЛКА!"/>
      <definedName name="qv_3" refersTo="#ССЫЛКА!"/>
      <definedName name="qv_4" refersTo="#ССЫЛКА!"/>
      <definedName name="qv_5" refersTo="#ССЫЛКА!"/>
      <definedName name="qv_6" refersTo="#ССЫЛКА!"/>
      <definedName name="qv_7" refersTo="#ССЫЛКА!"/>
      <definedName name="qx" refersTo="#ССЫЛКА!"/>
      <definedName name="qx_1" refersTo="#ССЫЛКА!"/>
      <definedName name="qx_12" refersTo="#ССЫЛКА!"/>
      <definedName name="qx_13" refersTo="#ССЫЛКА!"/>
      <definedName name="qx_2" refersTo="#ССЫЛКА!"/>
      <definedName name="qx_4" refersTo="#ССЫЛКА!"/>
      <definedName name="qx_5" refersTo="#ССЫЛКА!"/>
      <definedName name="qx_6" refersTo="#ССЫЛКА!"/>
      <definedName name="qx_7" refersTo="#ССЫЛКА!"/>
      <definedName name="rr" refersTo="#ССЫЛКА!"/>
      <definedName name="rt" refersTo="#ССЫЛКА!"/>
      <definedName name="rtrtr" refersTo="#ССЫЛКА!"/>
      <definedName name="rtrtrt" refersTo="#ССЫЛКА!"/>
      <definedName name="rtrtrtrtr" refersTo="#ССЫЛКА!"/>
      <definedName name="rty" refersTo="#ССЫЛКА!"/>
      <definedName name="sack" refersTo="#ССЫЛКА!"/>
      <definedName name="sack1" refersTo="#ССЫЛКА!"/>
      <definedName name="sack2" refersTo="#ССЫЛКА!"/>
      <definedName name="sack3" refersTo="#ССЫЛКА!"/>
      <definedName name="sdsds" refersTo="#ССЫЛКА!"/>
      <definedName name="sserer" refersTo="#ССЫЛКА!"/>
      <definedName name="tarif" refersTo="#ССЫЛКА!"/>
      <definedName name="tytyt" refersTo="#ССЫЛКА!"/>
      <definedName name="tytyty" refersTo="#ССЫЛКА!"/>
      <definedName name="tyu" refersTo="#ССЫЛКА!"/>
      <definedName name="uio" refersTo="#ССЫЛКА!"/>
      <definedName name="vb" refersTo="#ССЫЛКА!"/>
      <definedName name="vbn" refersTo="#ССЫЛКА!"/>
      <definedName name="vbvb" refersTo="#ССЫЛКА!"/>
      <definedName name="we" refersTo="#ССЫЛКА!"/>
      <definedName name="wer" refersTo="#ССЫЛКА!"/>
      <definedName name="wew" refersTo="#ССЫЛКА!"/>
      <definedName name="wewew" refersTo="#ССЫЛКА!"/>
      <definedName name="wewewe" refersTo="#ССЫЛКА!"/>
      <definedName name="ww" refersTo="#ССЫЛКА!"/>
      <definedName name="wwww1125563" refersTo="#ССЫЛКА!"/>
      <definedName name="x" refersTo="#ССЫЛКА!"/>
      <definedName name="xc" refersTo="#ССЫЛКА!"/>
      <definedName name="yiu" refersTo="#ССЫЛКА!"/>
      <definedName name="ytty" refersTo="#ССЫЛКА!"/>
      <definedName name="yy" refersTo="#ССЫЛКА!"/>
      <definedName name="zx" refersTo="#ССЫЛКА!"/>
      <definedName name="а" refersTo="#ССЫЛКА!"/>
      <definedName name="аааа_1" refersTo="#ССЫЛКА!"/>
      <definedName name="аааа_12" refersTo="#ССЫЛКА!"/>
      <definedName name="аааа_13" refersTo="#ССЫЛКА!"/>
      <definedName name="аааа_4" refersTo="#ССЫЛКА!"/>
      <definedName name="аааа_5" refersTo="#ССЫЛКА!"/>
      <definedName name="аааа_6" refersTo="#ССЫЛКА!"/>
      <definedName name="аааа_7" refersTo="#ССЫЛКА!"/>
      <definedName name="аб" refersTo="#ССЫЛКА!"/>
      <definedName name="авава" refersTo="#ССЫЛКА!"/>
      <definedName name="АД" refersTo="#ССЫЛКА!"/>
      <definedName name="анализ2003" refersTo="#ССЫЛКА!"/>
      <definedName name="б" refersTo="#ССЫЛКА!"/>
      <definedName name="БДР" refersTo="#ССЫЛКА!"/>
      <definedName name="БДР_1" refersTo="#ССЫЛКА!"/>
      <definedName name="БДР_11" refersTo="#ССЫЛКА!"/>
      <definedName name="БДР_12" refersTo="#ССЫЛКА!"/>
      <definedName name="БДР_13" refersTo="#ССЫЛКА!"/>
      <definedName name="БДР_2" refersTo="#ССЫЛКА!"/>
      <definedName name="БДР_3" refersTo="#ССЫЛКА!"/>
      <definedName name="БДР_4" refersTo="#ССЫЛКА!"/>
      <definedName name="БДР_5" refersTo="#ССЫЛКА!"/>
      <definedName name="БДР_6" refersTo="#ССЫЛКА!"/>
      <definedName name="БДР_7" refersTo="#ССЫЛКА!"/>
      <definedName name="Бюджет" refersTo="#ССЫЛКА!"/>
      <definedName name="в" refersTo="#ССЫЛКА!"/>
      <definedName name="в23ё" refersTo="#ССЫЛКА!"/>
      <definedName name="в23ё_1" refersTo="#ССЫЛКА!"/>
      <definedName name="в23ё_11" refersTo="#ССЫЛКА!"/>
      <definedName name="в23ё_12" refersTo="#ССЫЛКА!"/>
      <definedName name="в23ё_13" refersTo="#ССЫЛКА!"/>
      <definedName name="в23ё_2" refersTo="#ССЫЛКА!"/>
      <definedName name="в23ё_3" refersTo="#ССЫЛКА!"/>
      <definedName name="в23ё_4" refersTo="#ССЫЛКА!"/>
      <definedName name="в23ё_5" refersTo="#ССЫЛКА!"/>
      <definedName name="в23ё_6" refersTo="#ССЫЛКА!"/>
      <definedName name="в23ё_7" refersTo="#ССЫЛКА!"/>
      <definedName name="вв_1" refersTo="#ССЫЛКА!"/>
      <definedName name="вв_11" refersTo="#ССЫЛКА!"/>
      <definedName name="вв_12" refersTo="#ССЫЛКА!"/>
      <definedName name="вв_13" refersTo="#ССЫЛКА!"/>
      <definedName name="вв_2" refersTo="#ССЫЛКА!"/>
      <definedName name="вв_3" refersTo="#ССЫЛКА!"/>
      <definedName name="вв_4" refersTo="#ССЫЛКА!"/>
      <definedName name="вв_5" refersTo="#ССЫЛКА!"/>
      <definedName name="вв_6" refersTo="#ССЫЛКА!"/>
      <definedName name="вв_7" refersTo="#ССЫЛКА!"/>
      <definedName name="ган" refersTo="#ССЫЛКА!"/>
      <definedName name="ган_1" refersTo="#ССЫЛКА!"/>
      <definedName name="ган_12" refersTo="#ССЫЛКА!"/>
      <definedName name="ган_13" refersTo="#ССЫЛКА!"/>
      <definedName name="ган_2" refersTo="#ССЫЛКА!"/>
      <definedName name="ган_4" refersTo="#ССЫЛКА!"/>
      <definedName name="ган_5" refersTo="#ССЫЛКА!"/>
      <definedName name="ган_6" refersTo="#ССЫЛКА!"/>
      <definedName name="ган_7" refersTo="#ССЫЛКА!"/>
      <definedName name="гшщ" refersTo="#ССЫЛКА!"/>
      <definedName name="д" refersTo="#ССЫЛКА!"/>
      <definedName name="д_1" refersTo="#ССЫЛКА!"/>
      <definedName name="д_11" refersTo="#ССЫЛКА!"/>
      <definedName name="д_12" refersTo="#ССЫЛКА!"/>
      <definedName name="д_13" refersTo="#ССЫЛКА!"/>
      <definedName name="д_2" refersTo="#ССЫЛКА!"/>
      <definedName name="д_3" refersTo="#ССЫЛКА!"/>
      <definedName name="д_4" refersTo="#ССЫЛКА!"/>
      <definedName name="д_5" refersTo="#ССЫЛКА!"/>
      <definedName name="д_6" refersTo="#ССЫЛКА!"/>
      <definedName name="д_7" refersTo="#ССЫЛКА!"/>
      <definedName name="Двденср" refersTo="#ССЫЛКА!"/>
      <definedName name="Двденср_1" refersTo="#ССЫЛКА!"/>
      <definedName name="Двденср_11" refersTo="#ССЫЛКА!"/>
      <definedName name="Двденср_12" refersTo="#ССЫЛКА!"/>
      <definedName name="Двденср_13" refersTo="#ССЫЛКА!"/>
      <definedName name="Двденср_2" refersTo="#ССЫЛКА!"/>
      <definedName name="Двденср_3" refersTo="#ССЫЛКА!"/>
      <definedName name="Двденср_4" refersTo="#ССЫЛКА!"/>
      <definedName name="Двденср_5" refersTo="#ССЫЛКА!"/>
      <definedName name="Двденср_6" refersTo="#ССЫЛКА!"/>
      <definedName name="Двденср_7" refersTo="#ССЫЛКА!"/>
      <definedName name="дддд" refersTo="#ССЫЛКА!"/>
      <definedName name="дддд_1" refersTo="#ССЫЛКА!"/>
      <definedName name="дддд_12" refersTo="#ССЫЛКА!"/>
      <definedName name="дддд_13" refersTo="#ССЫЛКА!"/>
      <definedName name="дддд_4" refersTo="#ССЫЛКА!"/>
      <definedName name="дддд_5" refersTo="#ССЫЛКА!"/>
      <definedName name="дддд_6" refersTo="#ССЫЛКА!"/>
      <definedName name="дддд_7" refersTo="#ССЫЛКА!"/>
      <definedName name="ддддддд" refersTo="#ССЫЛКА!"/>
      <definedName name="ддддддд_1" refersTo="#ССЫЛКА!"/>
      <definedName name="ддддддд_12" refersTo="#ССЫЛКА!"/>
      <definedName name="ддддддд_13" refersTo="#ССЫЛКА!"/>
      <definedName name="ддддддд_4" refersTo="#ССЫЛКА!"/>
      <definedName name="ддддддд_5" refersTo="#ССЫЛКА!"/>
      <definedName name="ддддддд_6" refersTo="#ССЫЛКА!"/>
      <definedName name="ддддддд_7" refersTo="#ССЫЛКА!"/>
      <definedName name="ДДС.2" refersTo="#ССЫЛКА!"/>
      <definedName name="ДДС.2_1" refersTo="#ССЫЛКА!"/>
      <definedName name="ДДС.2_11" refersTo="#ССЫЛКА!"/>
      <definedName name="ДДС.2_12" refersTo="#ССЫЛКА!"/>
      <definedName name="ДДС.2_13" refersTo="#ССЫЛКА!"/>
      <definedName name="ДДС.2_2" refersTo="#ССЫЛКА!"/>
      <definedName name="ДДС.2_3" refersTo="#ССЫЛКА!"/>
      <definedName name="ДДС.2_4" refersTo="#ССЫЛКА!"/>
      <definedName name="ДДС.2_5" refersTo="#ССЫЛКА!"/>
      <definedName name="ДДС.2_6" refersTo="#ССЫЛКА!"/>
      <definedName name="ДДС.2_7" refersTo="#ССЫЛКА!"/>
      <definedName name="ДДС2" refersTo="#ССЫЛКА!"/>
      <definedName name="ДДС2_1" refersTo="#ССЫЛКА!"/>
      <definedName name="ДДС2_11" refersTo="#ССЫЛКА!"/>
      <definedName name="ДДС2_12" refersTo="#ССЫЛКА!"/>
      <definedName name="ДДС2_13" refersTo="#ССЫЛКА!"/>
      <definedName name="ДДС2_2" refersTo="#ССЫЛКА!"/>
      <definedName name="ДДС2_3" refersTo="#ССЫЛКА!"/>
      <definedName name="ДДС2_4" refersTo="#ССЫЛКА!"/>
      <definedName name="ДДС2_5" refersTo="#ССЫЛКА!"/>
      <definedName name="ДДС2_6" refersTo="#ССЫЛКА!"/>
      <definedName name="ДДС2_7" refersTo="#ССЫЛКА!"/>
      <definedName name="жж" refersTo="#ССЫЛКА!"/>
      <definedName name="жж_1" refersTo="#ССЫЛКА!"/>
      <definedName name="жж_11" refersTo="#ССЫЛКА!"/>
      <definedName name="жж_12" refersTo="#ССЫЛКА!"/>
      <definedName name="жж_13" refersTo="#ССЫЛКА!"/>
      <definedName name="жж_2" refersTo="#ССЫЛКА!"/>
      <definedName name="жж_3" refersTo="#ССЫЛКА!"/>
      <definedName name="жж_4" refersTo="#ССЫЛКА!"/>
      <definedName name="жж_5" refersTo="#ССЫЛКА!"/>
      <definedName name="жж_6" refersTo="#ССЫЛКА!"/>
      <definedName name="жж_7" refersTo="#ССЫЛКА!"/>
      <definedName name="з" refersTo="#ССЫЛКА!"/>
      <definedName name="зззззз" refersTo="#ССЫЛКА!"/>
      <definedName name="зззззз_1" refersTo="#ССЫЛКА!"/>
      <definedName name="зззззз_12" refersTo="#ССЫЛКА!"/>
      <definedName name="зззззз_13" refersTo="#ССЫЛКА!"/>
      <definedName name="зззззз_4" refersTo="#ССЫЛКА!"/>
      <definedName name="зззззз_5" refersTo="#ССЫЛКА!"/>
      <definedName name="зззззз_6" refersTo="#ССЫЛКА!"/>
      <definedName name="зззззз_7" refersTo="#ССЫЛКА!"/>
      <definedName name="й" refersTo="#ССЫЛКА!"/>
      <definedName name="й_1" refersTo="#ССЫЛКА!"/>
      <definedName name="иии_1" refersTo="#ССЫЛКА!"/>
      <definedName name="иии_12" refersTo="#ССЫЛКА!"/>
      <definedName name="иии_13" refersTo="#ССЫЛКА!"/>
      <definedName name="иии_4" refersTo="#ССЫЛКА!"/>
      <definedName name="иии_5" refersTo="#ССЫЛКА!"/>
      <definedName name="иии_6" refersTo="#ССЫЛКА!"/>
      <definedName name="иии_7" refersTo="#ССЫЛКА!"/>
      <definedName name="исп.пр.2" refersTo="#ССЫЛКА!"/>
      <definedName name="исп.пр2" refersTo="#ССЫЛКА!"/>
      <definedName name="ке" refersTo="#ССЫЛКА!"/>
      <definedName name="ко" refersTo="#ССЫЛКА!"/>
      <definedName name="общ" refersTo="#ССЫЛКА!"/>
      <definedName name="пппп" refersTo="#ССЫЛКА!"/>
      <definedName name="пр.2" refersTo="#ССЫЛКА!"/>
      <definedName name="р.пр." refersTo="#ССЫЛКА!"/>
      <definedName name="распр.пр2" refersTo="#ССЫЛКА!"/>
      <definedName name="Распред" refersTo="#ССЫЛКА!"/>
      <definedName name="Распред2" refersTo="#ССЫЛКА!"/>
      <definedName name="распределение" refersTo="#ССЫЛКА!"/>
      <definedName name="структура" refersTo="#ССЫЛКА!"/>
      <definedName name="тариф" refersTo="#ССЫЛКА!"/>
      <definedName name="цу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5">
          <cell r="E45">
            <v>12424</v>
          </cell>
        </row>
      </sheetData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PL"/>
      <sheetName val="Input"/>
      <sheetName val="Eingaben"/>
      <sheetName val="Bilanz Erfolg"/>
      <sheetName val="Graphdata2"/>
      <sheetName val="Graphdata"/>
      <sheetName val="Dialog1"/>
      <sheetName val="Dialog2"/>
      <sheetName val="ABLA"/>
      <sheetName val="Cockpit"/>
      <sheetName val="2Perioden"/>
      <sheetName val="3Perioden"/>
      <sheetName val="4Perioden"/>
      <sheetName val="5Perioden"/>
      <sheetName val="6Perioden"/>
      <sheetName val="Graphdata_CF"/>
      <sheetName val="Cash Flow"/>
      <sheetName val="Kennzahlen"/>
      <sheetName val="Kennz.Details"/>
      <sheetName val="zusammenfassung"/>
      <sheetName val="июнь9"/>
      <sheetName val="BALANCE SHEET"/>
      <sheetName val="Distance_GridRate"/>
      <sheetName val="s"/>
      <sheetName val="Рынки и графики"/>
      <sheetName val="свод"/>
      <sheetName val="Jan actuals (output)"/>
      <sheetName val="MONTHLY ASSUMPTIONS 2005"/>
      <sheetName val="1994"/>
      <sheetName val="agriculture"/>
      <sheetName val="port and MRS"/>
      <sheetName val=" ME from DB"/>
      <sheetName val="Позиция"/>
      <sheetName val="Bilanz_Erfolg"/>
      <sheetName val="Cash_Flow"/>
      <sheetName val="Kennz_Details"/>
      <sheetName val="BALANCE_SHEET"/>
      <sheetName val="Рынки_и_графики"/>
      <sheetName val="Jan_actuals_(output)"/>
      <sheetName val="MONTHLY_ASSUMPTIONS_2005"/>
      <sheetName val="port_and_MRS"/>
      <sheetName val="fct"/>
      <sheetName val="БАЗА"/>
      <sheetName val="ЭП"/>
      <sheetName val="Дополнительные показатели"/>
      <sheetName val="Смета"/>
      <sheetName val="4.2."/>
      <sheetName val="Bilanz_Erfolg1"/>
      <sheetName val="Cash_Flow1"/>
      <sheetName val="Kennz_Details1"/>
      <sheetName val="BALANCE_SHEET1"/>
      <sheetName val="Рынки_и_графики1"/>
      <sheetName val="Jan_actuals_(output)1"/>
      <sheetName val="MONTHLY_ASSUMPTIONS_20051"/>
      <sheetName val="port_and_MRS1"/>
      <sheetName val="_ME_from_DB"/>
      <sheetName val="Дополнительные_показатели"/>
      <sheetName val="4_2_"/>
      <sheetName val="ТД РАП"/>
      <sheetName val="балансAL"/>
      <sheetName val="Лист1"/>
      <sheetName val="sverxtip"/>
      <sheetName val="Ал. сырец и товарны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Титульный &quot;ПП&quot;  "/>
      <sheetName val="Список листов ПП"/>
      <sheetName val="1 ПО"/>
      <sheetName val="2 Баланс"/>
      <sheetName val="3 Перечень абонентов"/>
      <sheetName val="4 План эффективности"/>
      <sheetName val="5 Отчет"/>
      <sheetName val="6 ПМ ОС"/>
      <sheetName val="7 ПМ сети"/>
      <sheetName val="8 ПМ КНС"/>
      <sheetName val="9 Расчет электроэнергии"/>
      <sheetName val="10 Качество надежность"/>
      <sheetName val="Титульный &quot;Расчет ФП ОКК&quot; "/>
      <sheetName val="Cписок листов ФП ОКК"/>
      <sheetName val="1 Краткие сведения ОКК"/>
      <sheetName val="2 Калькуляция ВО ОТ"/>
      <sheetName val="3 Калькуляция ВО ДТ"/>
      <sheetName val="4 Реагенты"/>
      <sheetName val="5 Электроэнергия"/>
      <sheetName val="6 ФОТ"/>
      <sheetName val="7 Амортизация"/>
      <sheetName val="7.1 Справка по ОС"/>
      <sheetName val="8 Аренда"/>
      <sheetName val="9 Ремонт"/>
      <sheetName val="9.1 Справка по ремонту"/>
      <sheetName val="9.2 Фактический отчет за БП"/>
      <sheetName val="10 ГСМ"/>
      <sheetName val="11 Цеховые расходы"/>
      <sheetName val="11.1 Распределение ЦР по циклам"/>
      <sheetName val="12 Сторонние услуги "/>
      <sheetName val="13 Прочие прямые расходы"/>
      <sheetName val="14 Налоги"/>
      <sheetName val="15 Общеэксп. расходы"/>
      <sheetName val="16 Распределение КР"/>
      <sheetName val="17 Распределение КР по циклам"/>
      <sheetName val="Проверка по категориям"/>
      <sheetName val="Проверка"/>
      <sheetName val="Комментарии"/>
      <sheetName val="AllSheetsInThisWorkbook"/>
      <sheetName val="List_Sheets"/>
      <sheetName val="TEHSHEET"/>
      <sheetName val="List_Add's"/>
      <sheetName val="REESTR_FILTERED"/>
      <sheetName val="REESTR_MO"/>
      <sheetName val="REESTR_ORG"/>
      <sheetName val="modfrmReestr"/>
      <sheetName val="modCommandButton"/>
      <sheetName val="modReestr"/>
      <sheetName val="modProv"/>
      <sheetName val="modChange"/>
      <sheetName val="Лист1"/>
    </sheetNames>
    <sheetDataSet>
      <sheetData sheetId="0"/>
      <sheetData sheetId="1"/>
      <sheetData sheetId="2">
        <row r="12">
          <cell r="F12" t="str">
            <v>МУП "Енисейводоканал"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3">
          <cell r="D13">
            <v>0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baykalenergo@nitec.irkutskenergo.ru" TargetMode="External"/><Relationship Id="rId1" Type="http://schemas.openxmlformats.org/officeDocument/2006/relationships/hyperlink" Target="http://www.irkutskenergo.ru/qa/862.2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3"/>
    <pageSetUpPr fitToPage="1"/>
  </sheetPr>
  <dimension ref="A1:H110"/>
  <sheetViews>
    <sheetView showGridLines="0" view="pageBreakPreview" zoomScaleSheetLayoutView="100" workbookViewId="0">
      <selection activeCell="A34" sqref="A34:H34"/>
    </sheetView>
  </sheetViews>
  <sheetFormatPr defaultRowHeight="12.75"/>
  <cols>
    <col min="1" max="1" width="22.140625" style="45" customWidth="1"/>
    <col min="2" max="2" width="14.42578125" style="46" customWidth="1"/>
    <col min="3" max="3" width="9.28515625" style="47" customWidth="1"/>
    <col min="4" max="8" width="10.42578125" style="46" customWidth="1"/>
    <col min="9" max="16384" width="9.140625" style="46"/>
  </cols>
  <sheetData>
    <row r="1" spans="1:8" ht="14.25" customHeight="1"/>
    <row r="2" spans="1:8" ht="14.25" customHeight="1"/>
    <row r="3" spans="1:8" ht="14.25" customHeight="1"/>
    <row r="4" spans="1:8" ht="14.25" customHeight="1"/>
    <row r="5" spans="1:8" ht="14.25" customHeight="1"/>
    <row r="6" spans="1:8" ht="14.25" customHeight="1"/>
    <row r="7" spans="1:8" ht="35.25" customHeight="1">
      <c r="A7" s="152" t="s">
        <v>261</v>
      </c>
      <c r="B7" s="152"/>
      <c r="C7" s="152"/>
      <c r="D7" s="152"/>
      <c r="E7" s="152"/>
      <c r="F7" s="152"/>
      <c r="G7" s="152"/>
      <c r="H7" s="152"/>
    </row>
    <row r="8" spans="1:8" ht="43.5" customHeight="1">
      <c r="A8" s="18"/>
      <c r="B8" s="18"/>
      <c r="C8" s="19"/>
      <c r="D8" s="179" t="s">
        <v>255</v>
      </c>
      <c r="E8" s="179"/>
      <c r="F8" s="179"/>
      <c r="G8" s="179"/>
      <c r="H8" s="179"/>
    </row>
    <row r="9" spans="1:8" ht="39" customHeight="1">
      <c r="A9" s="153" t="s">
        <v>175</v>
      </c>
      <c r="B9" s="153"/>
      <c r="C9" s="153"/>
      <c r="D9" s="153"/>
      <c r="E9" s="153"/>
      <c r="F9" s="153"/>
      <c r="G9" s="153"/>
      <c r="H9" s="153"/>
    </row>
    <row r="10" spans="1:8" ht="16.5" customHeight="1">
      <c r="A10" s="153" t="s">
        <v>170</v>
      </c>
      <c r="B10" s="153"/>
      <c r="C10" s="153"/>
      <c r="D10" s="153"/>
      <c r="E10" s="153"/>
      <c r="F10" s="153"/>
      <c r="G10" s="153"/>
      <c r="H10" s="153"/>
    </row>
    <row r="11" spans="1:8">
      <c r="A11" s="154" t="s">
        <v>202</v>
      </c>
      <c r="B11" s="154"/>
      <c r="C11" s="155" t="s">
        <v>2</v>
      </c>
      <c r="D11" s="155"/>
      <c r="E11" s="155"/>
      <c r="F11" s="155"/>
      <c r="G11" s="155"/>
      <c r="H11" s="155"/>
    </row>
    <row r="12" spans="1:8">
      <c r="A12" s="154" t="s">
        <v>203</v>
      </c>
      <c r="B12" s="154"/>
      <c r="C12" s="155">
        <v>3808108339</v>
      </c>
      <c r="D12" s="155"/>
      <c r="E12" s="155"/>
      <c r="F12" s="155"/>
      <c r="G12" s="155"/>
      <c r="H12" s="155"/>
    </row>
    <row r="13" spans="1:8">
      <c r="A13" s="154" t="s">
        <v>204</v>
      </c>
      <c r="B13" s="154"/>
      <c r="C13" s="155" t="s">
        <v>3</v>
      </c>
      <c r="D13" s="155"/>
      <c r="E13" s="155"/>
      <c r="F13" s="155"/>
      <c r="G13" s="155"/>
      <c r="H13" s="155"/>
    </row>
    <row r="14" spans="1:8">
      <c r="A14" s="154" t="s">
        <v>205</v>
      </c>
      <c r="B14" s="154"/>
      <c r="C14" s="155" t="s">
        <v>257</v>
      </c>
      <c r="D14" s="155"/>
      <c r="E14" s="155"/>
      <c r="F14" s="155"/>
      <c r="G14" s="155"/>
      <c r="H14" s="155"/>
    </row>
    <row r="15" spans="1:8">
      <c r="A15" s="154" t="s">
        <v>110</v>
      </c>
      <c r="B15" s="154"/>
      <c r="C15" s="155" t="s">
        <v>235</v>
      </c>
      <c r="D15" s="155"/>
      <c r="E15" s="155"/>
      <c r="F15" s="155"/>
      <c r="G15" s="155"/>
      <c r="H15" s="155"/>
    </row>
    <row r="16" spans="1:8" ht="26.25" customHeight="1">
      <c r="A16" s="154" t="s">
        <v>111</v>
      </c>
      <c r="B16" s="154"/>
      <c r="C16" s="155" t="s">
        <v>234</v>
      </c>
      <c r="D16" s="155"/>
      <c r="E16" s="155"/>
      <c r="F16" s="155"/>
      <c r="G16" s="155"/>
      <c r="H16" s="155"/>
    </row>
    <row r="17" spans="1:8">
      <c r="A17" s="154" t="s">
        <v>206</v>
      </c>
      <c r="B17" s="154"/>
      <c r="C17" s="155" t="s">
        <v>226</v>
      </c>
      <c r="D17" s="155"/>
      <c r="E17" s="155"/>
      <c r="F17" s="155"/>
      <c r="G17" s="155"/>
      <c r="H17" s="155"/>
    </row>
    <row r="18" spans="1:8">
      <c r="A18" s="154" t="s">
        <v>207</v>
      </c>
      <c r="B18" s="154"/>
      <c r="C18" s="155"/>
      <c r="D18" s="155"/>
      <c r="E18" s="155"/>
      <c r="F18" s="155"/>
      <c r="G18" s="155"/>
      <c r="H18" s="155"/>
    </row>
    <row r="19" spans="1:8" ht="27" customHeight="1">
      <c r="A19" s="162" t="s">
        <v>239</v>
      </c>
      <c r="B19" s="162"/>
      <c r="C19" s="162"/>
      <c r="D19" s="162"/>
      <c r="E19" s="162"/>
      <c r="F19" s="162"/>
      <c r="G19" s="162"/>
      <c r="H19" s="162"/>
    </row>
    <row r="20" spans="1:8" ht="12.75" customHeight="1">
      <c r="A20" s="170"/>
      <c r="B20" s="176" t="s">
        <v>227</v>
      </c>
      <c r="C20" s="176" t="s">
        <v>80</v>
      </c>
      <c r="D20" s="164" t="s">
        <v>225</v>
      </c>
      <c r="E20" s="165"/>
      <c r="F20" s="165"/>
      <c r="G20" s="166"/>
      <c r="H20" s="176" t="s">
        <v>85</v>
      </c>
    </row>
    <row r="21" spans="1:8" ht="26.25" customHeight="1">
      <c r="A21" s="171"/>
      <c r="B21" s="177"/>
      <c r="C21" s="177"/>
      <c r="D21" s="167"/>
      <c r="E21" s="168"/>
      <c r="F21" s="168"/>
      <c r="G21" s="169"/>
      <c r="H21" s="177"/>
    </row>
    <row r="22" spans="1:8" ht="25.5">
      <c r="A22" s="172"/>
      <c r="B22" s="178"/>
      <c r="C22" s="178"/>
      <c r="D22" s="48" t="s">
        <v>81</v>
      </c>
      <c r="E22" s="48" t="s">
        <v>82</v>
      </c>
      <c r="F22" s="48" t="s">
        <v>83</v>
      </c>
      <c r="G22" s="48" t="s">
        <v>84</v>
      </c>
      <c r="H22" s="178"/>
    </row>
    <row r="23" spans="1:8" s="49" customFormat="1" ht="19.5" customHeight="1">
      <c r="A23" s="159" t="s">
        <v>238</v>
      </c>
      <c r="B23" s="160"/>
      <c r="C23" s="160"/>
      <c r="D23" s="160"/>
      <c r="E23" s="160"/>
      <c r="F23" s="160"/>
      <c r="G23" s="160"/>
      <c r="H23" s="161"/>
    </row>
    <row r="24" spans="1:8" ht="27" customHeight="1">
      <c r="A24" s="156" t="s">
        <v>228</v>
      </c>
      <c r="B24" s="50" t="s">
        <v>4</v>
      </c>
      <c r="C24" s="57">
        <v>1102.75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</row>
    <row r="25" spans="1:8" ht="27" customHeight="1">
      <c r="A25" s="157"/>
      <c r="B25" s="50" t="s">
        <v>230</v>
      </c>
      <c r="C25" s="57">
        <v>1168.96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</row>
    <row r="26" spans="1:8" ht="27" customHeight="1">
      <c r="A26" s="158"/>
      <c r="B26" s="50" t="s">
        <v>231</v>
      </c>
      <c r="C26" s="57">
        <v>1205.56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</row>
    <row r="27" spans="1:8" s="49" customFormat="1" ht="27" customHeight="1">
      <c r="A27" s="159" t="s">
        <v>236</v>
      </c>
      <c r="B27" s="160"/>
      <c r="C27" s="160"/>
      <c r="D27" s="160"/>
      <c r="E27" s="160"/>
      <c r="F27" s="160"/>
      <c r="G27" s="160"/>
      <c r="H27" s="161"/>
    </row>
    <row r="28" spans="1:8" ht="27" customHeight="1">
      <c r="A28" s="156" t="s">
        <v>232</v>
      </c>
      <c r="B28" s="50" t="s">
        <v>229</v>
      </c>
      <c r="C28" s="59">
        <v>1301.25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</row>
    <row r="29" spans="1:8" ht="27" customHeight="1">
      <c r="A29" s="157"/>
      <c r="B29" s="50" t="s">
        <v>230</v>
      </c>
      <c r="C29" s="59">
        <v>1379.37</v>
      </c>
      <c r="D29" s="58"/>
      <c r="E29" s="58">
        <v>0</v>
      </c>
      <c r="F29" s="58">
        <v>0</v>
      </c>
      <c r="G29" s="58">
        <v>0</v>
      </c>
      <c r="H29" s="58">
        <v>0</v>
      </c>
    </row>
    <row r="30" spans="1:8" ht="27" customHeight="1">
      <c r="A30" s="158"/>
      <c r="B30" s="50" t="s">
        <v>231</v>
      </c>
      <c r="C30" s="59">
        <v>1422.56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</row>
    <row r="31" spans="1:8" s="49" customFormat="1" ht="27" customHeight="1">
      <c r="A31" s="159" t="s">
        <v>237</v>
      </c>
      <c r="B31" s="160"/>
      <c r="C31" s="160"/>
      <c r="D31" s="160"/>
      <c r="E31" s="160"/>
      <c r="F31" s="160"/>
      <c r="G31" s="160"/>
      <c r="H31" s="161"/>
    </row>
    <row r="32" spans="1:8" ht="27" customHeight="1">
      <c r="A32" s="156" t="s">
        <v>228</v>
      </c>
      <c r="B32" s="50" t="s">
        <v>229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</row>
    <row r="33" spans="1:8" ht="27" customHeight="1">
      <c r="A33" s="157"/>
      <c r="B33" s="50" t="s">
        <v>230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</row>
    <row r="34" spans="1:8" ht="27" customHeight="1">
      <c r="A34" s="158"/>
      <c r="B34" s="50" t="s">
        <v>231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</row>
    <row r="35" spans="1:8" s="49" customFormat="1" ht="27" customHeight="1">
      <c r="A35" s="159" t="s">
        <v>236</v>
      </c>
      <c r="B35" s="160"/>
      <c r="C35" s="160"/>
      <c r="D35" s="160"/>
      <c r="E35" s="160"/>
      <c r="F35" s="160"/>
      <c r="G35" s="160"/>
      <c r="H35" s="161"/>
    </row>
    <row r="36" spans="1:8" ht="27" customHeight="1">
      <c r="A36" s="156" t="s">
        <v>172</v>
      </c>
      <c r="B36" s="50" t="s">
        <v>229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</row>
    <row r="37" spans="1:8" ht="27" customHeight="1">
      <c r="A37" s="157"/>
      <c r="B37" s="50" t="s">
        <v>230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</row>
    <row r="38" spans="1:8" ht="27" customHeight="1">
      <c r="A38" s="158"/>
      <c r="B38" s="50" t="s">
        <v>231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</row>
    <row r="39" spans="1:8" ht="24" customHeight="1">
      <c r="A39" s="162" t="s">
        <v>233</v>
      </c>
      <c r="B39" s="162"/>
      <c r="C39" s="162"/>
      <c r="D39" s="162"/>
      <c r="E39" s="162"/>
      <c r="F39" s="162"/>
      <c r="G39" s="162"/>
      <c r="H39" s="162"/>
    </row>
    <row r="40" spans="1:8">
      <c r="A40" s="154" t="s">
        <v>202</v>
      </c>
      <c r="B40" s="154"/>
      <c r="C40" s="155" t="str">
        <f>$C11</f>
        <v>ОП "Саяногорские тепловые сети" ЗАО "Байкалэнерго"</v>
      </c>
      <c r="D40" s="155"/>
      <c r="E40" s="155"/>
      <c r="F40" s="155"/>
      <c r="G40" s="155"/>
      <c r="H40" s="155"/>
    </row>
    <row r="41" spans="1:8" ht="12.75" customHeight="1">
      <c r="A41" s="154" t="s">
        <v>203</v>
      </c>
      <c r="B41" s="154"/>
      <c r="C41" s="155">
        <f>$C12</f>
        <v>3808108339</v>
      </c>
      <c r="D41" s="155"/>
      <c r="E41" s="155"/>
      <c r="F41" s="155"/>
      <c r="G41" s="155"/>
      <c r="H41" s="155"/>
    </row>
    <row r="42" spans="1:8">
      <c r="A42" s="154" t="s">
        <v>204</v>
      </c>
      <c r="B42" s="154"/>
      <c r="C42" s="155" t="str">
        <f>$C13</f>
        <v>381201001/190245001</v>
      </c>
      <c r="D42" s="155"/>
      <c r="E42" s="155"/>
      <c r="F42" s="155"/>
      <c r="G42" s="155"/>
      <c r="H42" s="155"/>
    </row>
    <row r="43" spans="1:8" ht="12.75" customHeight="1">
      <c r="A43" s="154" t="s">
        <v>205</v>
      </c>
      <c r="B43" s="154"/>
      <c r="C43" s="155" t="str">
        <f>$C14</f>
        <v>Индустриальная, д.19, Саяногорск, 655603, Хакасия</v>
      </c>
      <c r="D43" s="155"/>
      <c r="E43" s="155"/>
      <c r="F43" s="155"/>
      <c r="G43" s="155"/>
      <c r="H43" s="155"/>
    </row>
    <row r="44" spans="1:8" ht="24" customHeight="1">
      <c r="A44" s="154" t="s">
        <v>112</v>
      </c>
      <c r="B44" s="154"/>
      <c r="C44" s="155" t="s">
        <v>199</v>
      </c>
      <c r="D44" s="155"/>
      <c r="E44" s="155"/>
      <c r="F44" s="155"/>
      <c r="G44" s="155"/>
      <c r="H44" s="155"/>
    </row>
    <row r="45" spans="1:8" ht="24" customHeight="1">
      <c r="A45" s="173" t="s">
        <v>111</v>
      </c>
      <c r="B45" s="174"/>
      <c r="C45" s="174"/>
      <c r="D45" s="175"/>
      <c r="E45" s="48"/>
      <c r="F45" s="48"/>
      <c r="G45" s="48"/>
      <c r="H45" s="48"/>
    </row>
    <row r="46" spans="1:8" ht="12.75" customHeight="1">
      <c r="A46" s="173" t="s">
        <v>206</v>
      </c>
      <c r="B46" s="174"/>
      <c r="C46" s="174"/>
      <c r="D46" s="175"/>
      <c r="E46" s="48"/>
      <c r="F46" s="48"/>
      <c r="G46" s="48"/>
      <c r="H46" s="48"/>
    </row>
    <row r="47" spans="1:8" ht="82.5" customHeight="1">
      <c r="A47" s="173" t="s">
        <v>207</v>
      </c>
      <c r="B47" s="174"/>
      <c r="C47" s="174"/>
      <c r="D47" s="175"/>
      <c r="E47" s="48"/>
      <c r="F47" s="48"/>
      <c r="G47" s="48"/>
      <c r="H47" s="48"/>
    </row>
    <row r="48" spans="1:8" ht="12.75" customHeight="1">
      <c r="A48" s="173" t="s">
        <v>113</v>
      </c>
      <c r="B48" s="174"/>
      <c r="C48" s="174"/>
      <c r="D48" s="175"/>
      <c r="E48" s="48"/>
      <c r="F48" s="48"/>
      <c r="G48" s="48"/>
      <c r="H48" s="48"/>
    </row>
    <row r="49" spans="1:8">
      <c r="A49" s="52"/>
      <c r="B49" s="52"/>
      <c r="C49" s="53"/>
      <c r="D49" s="53"/>
      <c r="E49" s="53"/>
      <c r="F49" s="53"/>
      <c r="G49" s="53"/>
      <c r="H49" s="53"/>
    </row>
    <row r="50" spans="1:8" ht="12.75" customHeight="1">
      <c r="A50" s="154" t="s">
        <v>202</v>
      </c>
      <c r="B50" s="154"/>
      <c r="C50" s="155" t="str">
        <f>C40</f>
        <v>ОП "Саяногорские тепловые сети" ЗАО "Байкалэнерго"</v>
      </c>
      <c r="D50" s="155"/>
      <c r="E50" s="155"/>
      <c r="F50" s="155"/>
      <c r="G50" s="155"/>
      <c r="H50" s="155"/>
    </row>
    <row r="51" spans="1:8">
      <c r="A51" s="154" t="s">
        <v>203</v>
      </c>
      <c r="B51" s="154"/>
      <c r="C51" s="155">
        <f>C41</f>
        <v>3808108339</v>
      </c>
      <c r="D51" s="155"/>
      <c r="E51" s="155"/>
      <c r="F51" s="155"/>
      <c r="G51" s="155"/>
      <c r="H51" s="155"/>
    </row>
    <row r="52" spans="1:8" s="54" customFormat="1">
      <c r="A52" s="154" t="s">
        <v>204</v>
      </c>
      <c r="B52" s="154"/>
      <c r="C52" s="155" t="str">
        <f>C42</f>
        <v>381201001/190245001</v>
      </c>
      <c r="D52" s="155"/>
      <c r="E52" s="155"/>
      <c r="F52" s="155"/>
      <c r="G52" s="155"/>
      <c r="H52" s="155"/>
    </row>
    <row r="53" spans="1:8" s="54" customFormat="1" ht="12.75" customHeight="1">
      <c r="A53" s="154" t="s">
        <v>205</v>
      </c>
      <c r="B53" s="154"/>
      <c r="C53" s="155" t="str">
        <f>C43</f>
        <v>Индустриальная, д.19, Саяногорск, 655603, Хакасия</v>
      </c>
      <c r="D53" s="155"/>
      <c r="E53" s="155"/>
      <c r="F53" s="155"/>
      <c r="G53" s="155"/>
      <c r="H53" s="155"/>
    </row>
    <row r="54" spans="1:8" s="54" customFormat="1" ht="25.5" customHeight="1">
      <c r="A54" s="154" t="s">
        <v>178</v>
      </c>
      <c r="B54" s="154"/>
      <c r="C54" s="155" t="s">
        <v>199</v>
      </c>
      <c r="D54" s="155"/>
      <c r="E54" s="155"/>
      <c r="F54" s="155"/>
      <c r="G54" s="155"/>
      <c r="H54" s="155"/>
    </row>
    <row r="55" spans="1:8" ht="12.75" customHeight="1">
      <c r="A55" s="154" t="s">
        <v>111</v>
      </c>
      <c r="B55" s="154"/>
      <c r="C55" s="155" t="s">
        <v>199</v>
      </c>
      <c r="D55" s="155"/>
      <c r="E55" s="155"/>
      <c r="F55" s="155"/>
      <c r="G55" s="155"/>
      <c r="H55" s="155"/>
    </row>
    <row r="56" spans="1:8" ht="12.75" customHeight="1">
      <c r="A56" s="154" t="s">
        <v>206</v>
      </c>
      <c r="B56" s="154"/>
      <c r="C56" s="155" t="s">
        <v>199</v>
      </c>
      <c r="D56" s="155"/>
      <c r="E56" s="155"/>
      <c r="F56" s="155"/>
      <c r="G56" s="155"/>
      <c r="H56" s="155"/>
    </row>
    <row r="57" spans="1:8">
      <c r="A57" s="154" t="s">
        <v>207</v>
      </c>
      <c r="B57" s="154"/>
      <c r="C57" s="155" t="s">
        <v>199</v>
      </c>
      <c r="D57" s="155"/>
      <c r="E57" s="155"/>
      <c r="F57" s="155"/>
      <c r="G57" s="155"/>
      <c r="H57" s="155"/>
    </row>
    <row r="58" spans="1:8" ht="12.75" customHeight="1">
      <c r="A58" s="154" t="s">
        <v>86</v>
      </c>
      <c r="B58" s="154"/>
      <c r="C58" s="155" t="s">
        <v>199</v>
      </c>
      <c r="D58" s="155"/>
      <c r="E58" s="155"/>
      <c r="F58" s="155"/>
      <c r="G58" s="155"/>
      <c r="H58" s="155"/>
    </row>
    <row r="59" spans="1:8" s="55" customFormat="1" ht="24" customHeight="1">
      <c r="A59" s="163" t="s">
        <v>209</v>
      </c>
      <c r="B59" s="163"/>
      <c r="C59" s="163"/>
      <c r="D59" s="163"/>
      <c r="E59" s="163"/>
      <c r="F59" s="163"/>
      <c r="G59" s="163"/>
      <c r="H59" s="163"/>
    </row>
    <row r="60" spans="1:8" s="55" customFormat="1" ht="50.25" customHeight="1">
      <c r="A60" s="163" t="s">
        <v>210</v>
      </c>
      <c r="B60" s="163"/>
      <c r="C60" s="163"/>
      <c r="D60" s="163"/>
      <c r="E60" s="163"/>
      <c r="F60" s="163"/>
      <c r="G60" s="163"/>
      <c r="H60" s="163"/>
    </row>
    <row r="61" spans="1:8" ht="7.5" customHeight="1">
      <c r="A61" s="20"/>
      <c r="B61" s="21"/>
      <c r="C61" s="22"/>
      <c r="D61" s="23"/>
    </row>
    <row r="62" spans="1:8" ht="27.75" customHeight="1">
      <c r="A62" s="153" t="s">
        <v>211</v>
      </c>
      <c r="B62" s="153"/>
      <c r="C62" s="153"/>
      <c r="D62" s="153"/>
      <c r="E62" s="153"/>
      <c r="F62" s="153"/>
      <c r="G62" s="153"/>
      <c r="H62" s="153"/>
    </row>
    <row r="63" spans="1:8" ht="12.75" customHeight="1">
      <c r="A63" s="154" t="s">
        <v>202</v>
      </c>
      <c r="B63" s="154"/>
      <c r="C63" s="155" t="s">
        <v>2</v>
      </c>
      <c r="D63" s="155"/>
      <c r="E63" s="155"/>
      <c r="F63" s="155"/>
      <c r="G63" s="155"/>
      <c r="H63" s="155"/>
    </row>
    <row r="64" spans="1:8">
      <c r="A64" s="154" t="s">
        <v>203</v>
      </c>
      <c r="B64" s="154"/>
      <c r="C64" s="155">
        <v>3808108339</v>
      </c>
      <c r="D64" s="155"/>
      <c r="E64" s="155"/>
      <c r="F64" s="155"/>
      <c r="G64" s="155"/>
      <c r="H64" s="155"/>
    </row>
    <row r="65" spans="1:8">
      <c r="A65" s="154" t="s">
        <v>204</v>
      </c>
      <c r="B65" s="154"/>
      <c r="C65" s="155" t="s">
        <v>3</v>
      </c>
      <c r="D65" s="155"/>
      <c r="E65" s="155"/>
      <c r="F65" s="155"/>
      <c r="G65" s="155"/>
      <c r="H65" s="155"/>
    </row>
    <row r="66" spans="1:8" ht="12.75" customHeight="1">
      <c r="A66" s="154" t="s">
        <v>205</v>
      </c>
      <c r="B66" s="154"/>
      <c r="C66" s="155" t="str">
        <f>C53</f>
        <v>Индустриальная, д.19, Саяногорск, 655603, Хакасия</v>
      </c>
      <c r="D66" s="155"/>
      <c r="E66" s="155"/>
      <c r="F66" s="155"/>
      <c r="G66" s="155"/>
      <c r="H66" s="155"/>
    </row>
    <row r="67" spans="1:8" ht="12.75" customHeight="1">
      <c r="A67" s="154" t="s">
        <v>154</v>
      </c>
      <c r="B67" s="154"/>
      <c r="C67" s="155" t="s">
        <v>199</v>
      </c>
      <c r="D67" s="155"/>
      <c r="E67" s="155"/>
      <c r="F67" s="155"/>
      <c r="G67" s="155"/>
      <c r="H67" s="155"/>
    </row>
    <row r="68" spans="1:8" ht="12.75" customHeight="1">
      <c r="A68" s="154" t="s">
        <v>176</v>
      </c>
      <c r="B68" s="154"/>
      <c r="C68" s="155" t="s">
        <v>199</v>
      </c>
      <c r="D68" s="155"/>
      <c r="E68" s="155"/>
      <c r="F68" s="155"/>
      <c r="G68" s="155"/>
      <c r="H68" s="155"/>
    </row>
    <row r="69" spans="1:8" ht="12.75" customHeight="1">
      <c r="A69" s="154" t="s">
        <v>206</v>
      </c>
      <c r="B69" s="154"/>
      <c r="C69" s="155" t="s">
        <v>199</v>
      </c>
      <c r="D69" s="155"/>
      <c r="E69" s="155"/>
      <c r="F69" s="155"/>
      <c r="G69" s="155"/>
      <c r="H69" s="155"/>
    </row>
    <row r="70" spans="1:8" ht="12.75" customHeight="1">
      <c r="A70" s="154" t="s">
        <v>207</v>
      </c>
      <c r="B70" s="154"/>
      <c r="C70" s="155" t="s">
        <v>199</v>
      </c>
      <c r="D70" s="155"/>
      <c r="E70" s="155"/>
      <c r="F70" s="155"/>
      <c r="G70" s="155"/>
      <c r="H70" s="155"/>
    </row>
    <row r="71" spans="1:8" ht="27" customHeight="1">
      <c r="A71" s="154" t="s">
        <v>144</v>
      </c>
      <c r="B71" s="154"/>
      <c r="C71" s="155" t="s">
        <v>199</v>
      </c>
      <c r="D71" s="155"/>
      <c r="E71" s="155"/>
      <c r="F71" s="155"/>
      <c r="G71" s="155"/>
      <c r="H71" s="155"/>
    </row>
    <row r="72" spans="1:8">
      <c r="A72" s="52"/>
      <c r="B72" s="52"/>
      <c r="C72" s="53"/>
      <c r="D72" s="53"/>
      <c r="E72" s="53"/>
      <c r="F72" s="53"/>
      <c r="G72" s="53"/>
      <c r="H72" s="53"/>
    </row>
    <row r="73" spans="1:8" ht="12.75" customHeight="1">
      <c r="A73" s="154" t="s">
        <v>202</v>
      </c>
      <c r="B73" s="154"/>
      <c r="C73" s="155" t="s">
        <v>2</v>
      </c>
      <c r="D73" s="155"/>
      <c r="E73" s="155"/>
      <c r="F73" s="155"/>
      <c r="G73" s="155"/>
      <c r="H73" s="155"/>
    </row>
    <row r="74" spans="1:8">
      <c r="A74" s="154" t="s">
        <v>203</v>
      </c>
      <c r="B74" s="154"/>
      <c r="C74" s="155">
        <v>3808108339</v>
      </c>
      <c r="D74" s="155"/>
      <c r="E74" s="155"/>
      <c r="F74" s="155"/>
      <c r="G74" s="155"/>
      <c r="H74" s="155"/>
    </row>
    <row r="75" spans="1:8">
      <c r="A75" s="154" t="s">
        <v>204</v>
      </c>
      <c r="B75" s="154"/>
      <c r="C75" s="155" t="s">
        <v>3</v>
      </c>
      <c r="D75" s="155"/>
      <c r="E75" s="155"/>
      <c r="F75" s="155"/>
      <c r="G75" s="155"/>
      <c r="H75" s="155"/>
    </row>
    <row r="76" spans="1:8" ht="12.75" customHeight="1">
      <c r="A76" s="154" t="s">
        <v>205</v>
      </c>
      <c r="B76" s="154"/>
      <c r="C76" s="155" t="str">
        <f>$C$66</f>
        <v>Индустриальная, д.19, Саяногорск, 655603, Хакасия</v>
      </c>
      <c r="D76" s="155"/>
      <c r="E76" s="155"/>
      <c r="F76" s="155"/>
      <c r="G76" s="155"/>
      <c r="H76" s="155"/>
    </row>
    <row r="77" spans="1:8" ht="12.75" customHeight="1">
      <c r="A77" s="154" t="s">
        <v>179</v>
      </c>
      <c r="B77" s="154"/>
      <c r="C77" s="155" t="s">
        <v>199</v>
      </c>
      <c r="D77" s="155"/>
      <c r="E77" s="155"/>
      <c r="F77" s="155"/>
      <c r="G77" s="155"/>
      <c r="H77" s="155"/>
    </row>
    <row r="78" spans="1:8" ht="12.75" customHeight="1">
      <c r="A78" s="154" t="s">
        <v>181</v>
      </c>
      <c r="B78" s="154"/>
      <c r="C78" s="155" t="s">
        <v>199</v>
      </c>
      <c r="D78" s="155"/>
      <c r="E78" s="155"/>
      <c r="F78" s="155"/>
      <c r="G78" s="155"/>
      <c r="H78" s="155"/>
    </row>
    <row r="79" spans="1:8" ht="12.75" customHeight="1">
      <c r="A79" s="154" t="s">
        <v>206</v>
      </c>
      <c r="B79" s="154"/>
      <c r="C79" s="155" t="s">
        <v>199</v>
      </c>
      <c r="D79" s="155"/>
      <c r="E79" s="155"/>
      <c r="F79" s="155"/>
      <c r="G79" s="155"/>
      <c r="H79" s="155"/>
    </row>
    <row r="80" spans="1:8">
      <c r="A80" s="154" t="s">
        <v>207</v>
      </c>
      <c r="B80" s="154"/>
      <c r="C80" s="155" t="s">
        <v>199</v>
      </c>
      <c r="D80" s="155"/>
      <c r="E80" s="155"/>
      <c r="F80" s="155"/>
      <c r="G80" s="155"/>
      <c r="H80" s="155"/>
    </row>
    <row r="81" spans="1:8" ht="12.75" customHeight="1">
      <c r="A81" s="154" t="s">
        <v>180</v>
      </c>
      <c r="B81" s="154"/>
      <c r="C81" s="155" t="s">
        <v>199</v>
      </c>
      <c r="D81" s="155"/>
      <c r="E81" s="155"/>
      <c r="F81" s="155"/>
      <c r="G81" s="155"/>
      <c r="H81" s="155"/>
    </row>
    <row r="82" spans="1:8" s="55" customFormat="1" ht="25.5" customHeight="1">
      <c r="A82" s="163" t="s">
        <v>209</v>
      </c>
      <c r="B82" s="163"/>
      <c r="C82" s="163"/>
      <c r="D82" s="163"/>
      <c r="E82" s="163"/>
      <c r="F82" s="163"/>
      <c r="G82" s="163"/>
      <c r="H82" s="163"/>
    </row>
    <row r="83" spans="1:8" s="55" customFormat="1" ht="52.5" customHeight="1">
      <c r="A83" s="163" t="s">
        <v>210</v>
      </c>
      <c r="B83" s="163"/>
      <c r="C83" s="163"/>
      <c r="D83" s="163"/>
      <c r="E83" s="163"/>
      <c r="F83" s="163"/>
      <c r="G83" s="163"/>
      <c r="H83" s="163"/>
    </row>
    <row r="84" spans="1:8" ht="10.5" customHeight="1">
      <c r="A84" s="20"/>
      <c r="B84" s="21"/>
      <c r="C84" s="22"/>
      <c r="D84" s="23"/>
    </row>
    <row r="85" spans="1:8" ht="15.75" customHeight="1">
      <c r="A85" s="153" t="s">
        <v>212</v>
      </c>
      <c r="B85" s="153"/>
      <c r="C85" s="153"/>
      <c r="D85" s="153"/>
      <c r="E85" s="153"/>
      <c r="F85" s="153"/>
      <c r="G85" s="153"/>
      <c r="H85" s="153"/>
    </row>
    <row r="86" spans="1:8" ht="12.75" customHeight="1">
      <c r="A86" s="154" t="s">
        <v>202</v>
      </c>
      <c r="B86" s="154"/>
      <c r="C86" s="155" t="s">
        <v>2</v>
      </c>
      <c r="D86" s="155"/>
      <c r="E86" s="155"/>
      <c r="F86" s="155"/>
      <c r="G86" s="155"/>
      <c r="H86" s="155"/>
    </row>
    <row r="87" spans="1:8">
      <c r="A87" s="154" t="s">
        <v>203</v>
      </c>
      <c r="B87" s="154"/>
      <c r="C87" s="155">
        <v>3808108339</v>
      </c>
      <c r="D87" s="155"/>
      <c r="E87" s="155"/>
      <c r="F87" s="155"/>
      <c r="G87" s="155"/>
      <c r="H87" s="155"/>
    </row>
    <row r="88" spans="1:8">
      <c r="A88" s="154" t="s">
        <v>204</v>
      </c>
      <c r="B88" s="154"/>
      <c r="C88" s="155" t="s">
        <v>3</v>
      </c>
      <c r="D88" s="155"/>
      <c r="E88" s="155"/>
      <c r="F88" s="155"/>
      <c r="G88" s="155"/>
      <c r="H88" s="155"/>
    </row>
    <row r="89" spans="1:8" ht="12.75" customHeight="1">
      <c r="A89" s="154" t="s">
        <v>205</v>
      </c>
      <c r="B89" s="154"/>
      <c r="C89" s="155" t="str">
        <f>$C$66</f>
        <v>Индустриальная, д.19, Саяногорск, 655603, Хакасия</v>
      </c>
      <c r="D89" s="155"/>
      <c r="E89" s="155"/>
      <c r="F89" s="155"/>
      <c r="G89" s="155"/>
      <c r="H89" s="155"/>
    </row>
    <row r="90" spans="1:8" ht="26.25" customHeight="1">
      <c r="A90" s="154" t="s">
        <v>182</v>
      </c>
      <c r="B90" s="154"/>
      <c r="C90" s="155" t="s">
        <v>199</v>
      </c>
      <c r="D90" s="155"/>
      <c r="E90" s="155"/>
      <c r="F90" s="155"/>
      <c r="G90" s="155"/>
      <c r="H90" s="155"/>
    </row>
    <row r="91" spans="1:8" ht="12.75" customHeight="1">
      <c r="A91" s="154" t="s">
        <v>111</v>
      </c>
      <c r="B91" s="154"/>
      <c r="C91" s="155" t="s">
        <v>199</v>
      </c>
      <c r="D91" s="155"/>
      <c r="E91" s="155"/>
      <c r="F91" s="155"/>
      <c r="G91" s="155"/>
      <c r="H91" s="155"/>
    </row>
    <row r="92" spans="1:8" ht="12.75" customHeight="1">
      <c r="A92" s="154" t="s">
        <v>206</v>
      </c>
      <c r="B92" s="154"/>
      <c r="C92" s="155" t="s">
        <v>199</v>
      </c>
      <c r="D92" s="155"/>
      <c r="E92" s="155"/>
      <c r="F92" s="155"/>
      <c r="G92" s="155"/>
      <c r="H92" s="155"/>
    </row>
    <row r="93" spans="1:8">
      <c r="A93" s="154" t="s">
        <v>207</v>
      </c>
      <c r="B93" s="154"/>
      <c r="C93" s="155" t="s">
        <v>199</v>
      </c>
      <c r="D93" s="155"/>
      <c r="E93" s="155"/>
      <c r="F93" s="155"/>
      <c r="G93" s="155"/>
      <c r="H93" s="155"/>
    </row>
    <row r="94" spans="1:8" ht="25.5" customHeight="1">
      <c r="A94" s="154" t="s">
        <v>145</v>
      </c>
      <c r="B94" s="154"/>
      <c r="C94" s="155" t="s">
        <v>199</v>
      </c>
      <c r="D94" s="155"/>
      <c r="E94" s="155"/>
      <c r="F94" s="155"/>
      <c r="G94" s="155"/>
      <c r="H94" s="155"/>
    </row>
    <row r="95" spans="1:8">
      <c r="A95" s="52"/>
      <c r="B95" s="52"/>
      <c r="C95" s="53"/>
      <c r="D95" s="53"/>
      <c r="E95" s="53"/>
      <c r="F95" s="53"/>
      <c r="G95" s="53"/>
      <c r="H95" s="53"/>
    </row>
    <row r="96" spans="1:8">
      <c r="A96" s="154" t="s">
        <v>202</v>
      </c>
      <c r="B96" s="154"/>
      <c r="C96" s="155" t="s">
        <v>2</v>
      </c>
      <c r="D96" s="155"/>
      <c r="E96" s="155"/>
      <c r="F96" s="155"/>
      <c r="G96" s="155"/>
      <c r="H96" s="155"/>
    </row>
    <row r="97" spans="1:8">
      <c r="A97" s="154" t="s">
        <v>203</v>
      </c>
      <c r="B97" s="154"/>
      <c r="C97" s="155">
        <v>3808108339</v>
      </c>
      <c r="D97" s="155"/>
      <c r="E97" s="155"/>
      <c r="F97" s="155"/>
      <c r="G97" s="155"/>
      <c r="H97" s="155"/>
    </row>
    <row r="98" spans="1:8">
      <c r="A98" s="154" t="s">
        <v>204</v>
      </c>
      <c r="B98" s="154"/>
      <c r="C98" s="155" t="s">
        <v>3</v>
      </c>
      <c r="D98" s="155"/>
      <c r="E98" s="155"/>
      <c r="F98" s="155"/>
      <c r="G98" s="155"/>
      <c r="H98" s="155"/>
    </row>
    <row r="99" spans="1:8" ht="12.75" customHeight="1">
      <c r="A99" s="154" t="s">
        <v>205</v>
      </c>
      <c r="B99" s="154"/>
      <c r="C99" s="155" t="str">
        <f>$C$66</f>
        <v>Индустриальная, д.19, Саяногорск, 655603, Хакасия</v>
      </c>
      <c r="D99" s="155"/>
      <c r="E99" s="155"/>
      <c r="F99" s="155"/>
      <c r="G99" s="155"/>
      <c r="H99" s="155"/>
    </row>
    <row r="100" spans="1:8" ht="24" customHeight="1">
      <c r="A100" s="154" t="s">
        <v>183</v>
      </c>
      <c r="B100" s="154"/>
      <c r="C100" s="155" t="s">
        <v>199</v>
      </c>
      <c r="D100" s="155"/>
      <c r="E100" s="155"/>
      <c r="F100" s="155"/>
      <c r="G100" s="155"/>
      <c r="H100" s="155"/>
    </row>
    <row r="101" spans="1:8">
      <c r="A101" s="154" t="s">
        <v>111</v>
      </c>
      <c r="B101" s="154"/>
      <c r="C101" s="155" t="s">
        <v>199</v>
      </c>
      <c r="D101" s="155"/>
      <c r="E101" s="155"/>
      <c r="F101" s="155"/>
      <c r="G101" s="155"/>
      <c r="H101" s="155"/>
    </row>
    <row r="102" spans="1:8">
      <c r="A102" s="154" t="s">
        <v>206</v>
      </c>
      <c r="B102" s="154"/>
      <c r="C102" s="155" t="s">
        <v>199</v>
      </c>
      <c r="D102" s="155"/>
      <c r="E102" s="155"/>
      <c r="F102" s="155"/>
      <c r="G102" s="155"/>
      <c r="H102" s="155"/>
    </row>
    <row r="103" spans="1:8">
      <c r="A103" s="154" t="s">
        <v>207</v>
      </c>
      <c r="B103" s="154"/>
      <c r="C103" s="155" t="s">
        <v>199</v>
      </c>
      <c r="D103" s="155"/>
      <c r="E103" s="155"/>
      <c r="F103" s="155"/>
      <c r="G103" s="155"/>
      <c r="H103" s="155"/>
    </row>
    <row r="104" spans="1:8" ht="25.5" customHeight="1">
      <c r="A104" s="154" t="s">
        <v>184</v>
      </c>
      <c r="B104" s="154"/>
      <c r="C104" s="155" t="s">
        <v>199</v>
      </c>
      <c r="D104" s="155"/>
      <c r="E104" s="155"/>
      <c r="F104" s="155"/>
      <c r="G104" s="155"/>
      <c r="H104" s="155"/>
    </row>
    <row r="105" spans="1:8" s="55" customFormat="1" ht="28.5" customHeight="1">
      <c r="A105" s="163" t="s">
        <v>209</v>
      </c>
      <c r="B105" s="163"/>
      <c r="C105" s="163"/>
      <c r="D105" s="163"/>
      <c r="E105" s="163"/>
      <c r="F105" s="163"/>
      <c r="G105" s="163"/>
      <c r="H105" s="163"/>
    </row>
    <row r="106" spans="1:8" s="55" customFormat="1" ht="55.5" customHeight="1">
      <c r="A106" s="163" t="s">
        <v>210</v>
      </c>
      <c r="B106" s="163"/>
      <c r="C106" s="163"/>
      <c r="D106" s="163"/>
      <c r="E106" s="163"/>
      <c r="F106" s="163"/>
      <c r="G106" s="163"/>
      <c r="H106" s="163"/>
    </row>
    <row r="109" spans="1:8">
      <c r="A109" s="46"/>
      <c r="H109" s="56"/>
    </row>
    <row r="110" spans="1:8">
      <c r="D110" s="56"/>
    </row>
  </sheetData>
  <mergeCells count="147">
    <mergeCell ref="A105:H105"/>
    <mergeCell ref="C102:H102"/>
    <mergeCell ref="A99:B99"/>
    <mergeCell ref="C99:H99"/>
    <mergeCell ref="A100:B100"/>
    <mergeCell ref="C100:H100"/>
    <mergeCell ref="A88:B88"/>
    <mergeCell ref="C88:H88"/>
    <mergeCell ref="A89:B89"/>
    <mergeCell ref="C89:H89"/>
    <mergeCell ref="A92:B92"/>
    <mergeCell ref="C92:H92"/>
    <mergeCell ref="A98:B98"/>
    <mergeCell ref="C98:H98"/>
    <mergeCell ref="A94:B94"/>
    <mergeCell ref="C94:H94"/>
    <mergeCell ref="A96:B96"/>
    <mergeCell ref="C96:H96"/>
    <mergeCell ref="A97:B97"/>
    <mergeCell ref="D8:H8"/>
    <mergeCell ref="C20:C22"/>
    <mergeCell ref="H20:H22"/>
    <mergeCell ref="A19:H19"/>
    <mergeCell ref="A86:B86"/>
    <mergeCell ref="C86:H86"/>
    <mergeCell ref="A87:B87"/>
    <mergeCell ref="C87:H87"/>
    <mergeCell ref="A79:B79"/>
    <mergeCell ref="C79:H79"/>
    <mergeCell ref="A76:B76"/>
    <mergeCell ref="C76:H76"/>
    <mergeCell ref="A82:H82"/>
    <mergeCell ref="A83:H83"/>
    <mergeCell ref="A85:H85"/>
    <mergeCell ref="A80:B80"/>
    <mergeCell ref="C80:H80"/>
    <mergeCell ref="A81:B81"/>
    <mergeCell ref="C81:H81"/>
    <mergeCell ref="C73:H73"/>
    <mergeCell ref="A78:B78"/>
    <mergeCell ref="C78:H78"/>
    <mergeCell ref="A77:B77"/>
    <mergeCell ref="C77:H77"/>
    <mergeCell ref="A106:H106"/>
    <mergeCell ref="A9:H9"/>
    <mergeCell ref="A10:H10"/>
    <mergeCell ref="A103:B103"/>
    <mergeCell ref="C103:H103"/>
    <mergeCell ref="A104:B104"/>
    <mergeCell ref="C104:H104"/>
    <mergeCell ref="A101:B101"/>
    <mergeCell ref="C101:H101"/>
    <mergeCell ref="A102:B102"/>
    <mergeCell ref="A93:B93"/>
    <mergeCell ref="C93:H93"/>
    <mergeCell ref="A90:B90"/>
    <mergeCell ref="C90:H90"/>
    <mergeCell ref="A91:B91"/>
    <mergeCell ref="C91:H91"/>
    <mergeCell ref="C97:H97"/>
    <mergeCell ref="A74:B74"/>
    <mergeCell ref="C74:H74"/>
    <mergeCell ref="A75:B75"/>
    <mergeCell ref="C75:H75"/>
    <mergeCell ref="A71:B71"/>
    <mergeCell ref="C71:H71"/>
    <mergeCell ref="A73:B73"/>
    <mergeCell ref="A11:B11"/>
    <mergeCell ref="C11:H11"/>
    <mergeCell ref="A12:B12"/>
    <mergeCell ref="C12:H12"/>
    <mergeCell ref="A13:B13"/>
    <mergeCell ref="A69:B69"/>
    <mergeCell ref="C69:H69"/>
    <mergeCell ref="A70:B70"/>
    <mergeCell ref="C70:H70"/>
    <mergeCell ref="A67:B67"/>
    <mergeCell ref="C67:H67"/>
    <mergeCell ref="A68:B68"/>
    <mergeCell ref="C68:H68"/>
    <mergeCell ref="C13:H13"/>
    <mergeCell ref="A14:B14"/>
    <mergeCell ref="C14:H14"/>
    <mergeCell ref="A15:B15"/>
    <mergeCell ref="C44:H44"/>
    <mergeCell ref="A65:B65"/>
    <mergeCell ref="C65:H65"/>
    <mergeCell ref="A66:B66"/>
    <mergeCell ref="C66:H66"/>
    <mergeCell ref="A40:B40"/>
    <mergeCell ref="A18:B18"/>
    <mergeCell ref="C18:H18"/>
    <mergeCell ref="D20:G21"/>
    <mergeCell ref="A24:A26"/>
    <mergeCell ref="A50:B50"/>
    <mergeCell ref="A20:A22"/>
    <mergeCell ref="C50:H50"/>
    <mergeCell ref="C43:H43"/>
    <mergeCell ref="A45:D45"/>
    <mergeCell ref="A46:D46"/>
    <mergeCell ref="A47:D47"/>
    <mergeCell ref="A48:D48"/>
    <mergeCell ref="B20:B22"/>
    <mergeCell ref="A27:H27"/>
    <mergeCell ref="A35:H35"/>
    <mergeCell ref="A36:A38"/>
    <mergeCell ref="A31:H31"/>
    <mergeCell ref="A32:A34"/>
    <mergeCell ref="A43:B43"/>
    <mergeCell ref="A44:B44"/>
    <mergeCell ref="A64:B64"/>
    <mergeCell ref="C64:H64"/>
    <mergeCell ref="A58:B58"/>
    <mergeCell ref="C58:H58"/>
    <mergeCell ref="A59:H59"/>
    <mergeCell ref="A60:H60"/>
    <mergeCell ref="C55:H55"/>
    <mergeCell ref="A54:B54"/>
    <mergeCell ref="A52:B52"/>
    <mergeCell ref="A53:B53"/>
    <mergeCell ref="C52:H52"/>
    <mergeCell ref="C53:H53"/>
    <mergeCell ref="C54:H54"/>
    <mergeCell ref="A7:H7"/>
    <mergeCell ref="A62:H62"/>
    <mergeCell ref="A63:B63"/>
    <mergeCell ref="C63:H63"/>
    <mergeCell ref="A56:B56"/>
    <mergeCell ref="C56:H56"/>
    <mergeCell ref="A57:B57"/>
    <mergeCell ref="C57:H57"/>
    <mergeCell ref="C15:H15"/>
    <mergeCell ref="A55:B55"/>
    <mergeCell ref="A16:B16"/>
    <mergeCell ref="C16:H16"/>
    <mergeCell ref="C17:H17"/>
    <mergeCell ref="A28:A30"/>
    <mergeCell ref="A41:B41"/>
    <mergeCell ref="A42:B42"/>
    <mergeCell ref="A23:H23"/>
    <mergeCell ref="C40:H40"/>
    <mergeCell ref="C41:H41"/>
    <mergeCell ref="C42:H42"/>
    <mergeCell ref="A51:B51"/>
    <mergeCell ref="C51:H51"/>
    <mergeCell ref="A39:H39"/>
    <mergeCell ref="A17:B17"/>
  </mergeCells>
  <phoneticPr fontId="16" type="noConversion"/>
  <pageMargins left="0.6692913385826772" right="0.15748031496062992" top="0.27559055118110237" bottom="0.23622047244094491" header="0.15748031496062992" footer="0.15748031496062992"/>
  <pageSetup paperSize="9" scale="98" fitToHeight="5" orientation="portrait" r:id="rId1"/>
  <headerFooter alignWithMargins="0"/>
  <rowBreaks count="1" manualBreakCount="1">
    <brk id="54" max="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7"/>
  <sheetViews>
    <sheetView view="pageBreakPreview" topLeftCell="A4" zoomScaleSheetLayoutView="100" workbookViewId="0">
      <selection activeCell="F34" sqref="F34"/>
    </sheetView>
  </sheetViews>
  <sheetFormatPr defaultRowHeight="12.75"/>
  <cols>
    <col min="1" max="1" width="76.42578125" style="238" customWidth="1"/>
    <col min="2" max="2" width="13" style="239" hidden="1" customWidth="1"/>
    <col min="3" max="3" width="12.140625" style="46" hidden="1" customWidth="1"/>
    <col min="4" max="4" width="12.85546875" style="46" hidden="1" customWidth="1"/>
    <col min="5" max="5" width="18" style="46" customWidth="1"/>
    <col min="6" max="6" width="16.5703125" style="46" customWidth="1"/>
    <col min="7" max="16384" width="9.140625" style="46"/>
  </cols>
  <sheetData>
    <row r="1" spans="1:6" s="49" customFormat="1" ht="28.5" customHeight="1">
      <c r="A1" s="153" t="s">
        <v>317</v>
      </c>
      <c r="B1" s="153"/>
      <c r="C1" s="153"/>
      <c r="D1" s="153"/>
      <c r="E1" s="153"/>
      <c r="F1" s="153"/>
    </row>
    <row r="2" spans="1:6" ht="12.75" customHeight="1">
      <c r="A2" s="217" t="s">
        <v>202</v>
      </c>
      <c r="B2" s="155" t="s">
        <v>303</v>
      </c>
      <c r="C2" s="155"/>
      <c r="D2" s="155"/>
      <c r="E2" s="155"/>
      <c r="F2" s="155"/>
    </row>
    <row r="3" spans="1:6">
      <c r="A3" s="150" t="s">
        <v>203</v>
      </c>
      <c r="B3" s="155">
        <v>1902025326</v>
      </c>
      <c r="C3" s="155"/>
      <c r="D3" s="155"/>
      <c r="E3" s="155"/>
      <c r="F3" s="155"/>
    </row>
    <row r="4" spans="1:6">
      <c r="A4" s="150" t="s">
        <v>204</v>
      </c>
      <c r="B4" s="155">
        <v>190201001</v>
      </c>
      <c r="C4" s="155"/>
      <c r="D4" s="155"/>
      <c r="E4" s="155"/>
      <c r="F4" s="155"/>
    </row>
    <row r="5" spans="1:6" ht="12.75" customHeight="1">
      <c r="A5" s="150" t="s">
        <v>205</v>
      </c>
      <c r="B5" s="155" t="s">
        <v>316</v>
      </c>
      <c r="C5" s="155"/>
      <c r="D5" s="155"/>
      <c r="E5" s="155"/>
      <c r="F5" s="155"/>
    </row>
    <row r="6" spans="1:6" ht="26.25" customHeight="1">
      <c r="A6" s="150" t="s">
        <v>213</v>
      </c>
      <c r="B6" s="149" t="s">
        <v>312</v>
      </c>
      <c r="C6" s="221" t="s">
        <v>313</v>
      </c>
      <c r="D6" s="221" t="s">
        <v>314</v>
      </c>
      <c r="E6" s="221" t="s">
        <v>325</v>
      </c>
      <c r="F6" s="221" t="s">
        <v>326</v>
      </c>
    </row>
    <row r="7" spans="1:6">
      <c r="A7" s="150" t="s">
        <v>214</v>
      </c>
      <c r="B7" s="155" t="s">
        <v>215</v>
      </c>
      <c r="C7" s="155"/>
      <c r="D7" s="155"/>
      <c r="E7" s="236"/>
      <c r="F7" s="236"/>
    </row>
    <row r="8" spans="1:6" s="223" customFormat="1" ht="25.5">
      <c r="A8" s="222" t="s">
        <v>272</v>
      </c>
      <c r="B8" s="151" t="s">
        <v>318</v>
      </c>
      <c r="C8" s="151" t="s">
        <v>318</v>
      </c>
      <c r="D8" s="151" t="s">
        <v>318</v>
      </c>
      <c r="E8" s="151" t="s">
        <v>318</v>
      </c>
      <c r="F8" s="151" t="s">
        <v>318</v>
      </c>
    </row>
    <row r="9" spans="1:6" s="223" customFormat="1">
      <c r="A9" s="222" t="s">
        <v>300</v>
      </c>
      <c r="B9" s="151"/>
      <c r="C9" s="224"/>
      <c r="D9" s="224"/>
      <c r="E9" s="224"/>
      <c r="F9" s="224"/>
    </row>
    <row r="10" spans="1:6" s="223" customFormat="1">
      <c r="A10" s="150" t="s">
        <v>281</v>
      </c>
      <c r="B10" s="235"/>
      <c r="C10" s="242"/>
      <c r="D10" s="235"/>
      <c r="E10" s="242"/>
      <c r="F10" s="235"/>
    </row>
    <row r="11" spans="1:6" s="223" customFormat="1">
      <c r="A11" s="150" t="s">
        <v>282</v>
      </c>
      <c r="B11" s="147">
        <f>'[18]очистка РУСАЛ новая смета'!$C$16</f>
        <v>290.23666839907378</v>
      </c>
      <c r="C11" s="243">
        <f t="shared" ref="C11:C23" si="0">B11</f>
        <v>290.23666839907378</v>
      </c>
      <c r="D11" s="147">
        <f>'[18]очистка РУСАЛ новая смета'!$E$16</f>
        <v>290.23666839907378</v>
      </c>
      <c r="E11" s="243">
        <f>D11</f>
        <v>290.23666839907378</v>
      </c>
      <c r="F11" s="147">
        <f>E11</f>
        <v>290.23666839907378</v>
      </c>
    </row>
    <row r="12" spans="1:6" s="223" customFormat="1">
      <c r="A12" s="150" t="s">
        <v>283</v>
      </c>
      <c r="B12" s="147"/>
      <c r="C12" s="243"/>
      <c r="D12" s="147"/>
      <c r="E12" s="243"/>
      <c r="F12" s="147"/>
    </row>
    <row r="13" spans="1:6" s="223" customFormat="1">
      <c r="A13" s="150" t="s">
        <v>284</v>
      </c>
      <c r="B13" s="147">
        <f>'[18]очистка РУСАЛ новая смета'!$C$13</f>
        <v>5712.1347664411924</v>
      </c>
      <c r="C13" s="243">
        <f t="shared" si="0"/>
        <v>5712.1347664411924</v>
      </c>
      <c r="D13" s="147">
        <f>'[18]очистка РУСАЛ новая смета'!$E$13</f>
        <v>5712.1347664411924</v>
      </c>
      <c r="E13" s="243">
        <f t="shared" ref="E12:E37" si="1">D13</f>
        <v>5712.1347664411924</v>
      </c>
      <c r="F13" s="147">
        <f>E13</f>
        <v>5712.1347664411924</v>
      </c>
    </row>
    <row r="14" spans="1:6" s="223" customFormat="1">
      <c r="A14" s="150" t="s">
        <v>285</v>
      </c>
      <c r="B14" s="147"/>
      <c r="C14" s="243"/>
      <c r="D14" s="147"/>
      <c r="E14" s="243"/>
      <c r="F14" s="147"/>
    </row>
    <row r="15" spans="1:6" s="223" customFormat="1">
      <c r="A15" s="150" t="s">
        <v>286</v>
      </c>
      <c r="B15" s="147"/>
      <c r="C15" s="243"/>
      <c r="D15" s="147"/>
      <c r="E15" s="243"/>
      <c r="F15" s="147"/>
    </row>
    <row r="16" spans="1:6" s="223" customFormat="1">
      <c r="A16" s="150" t="s">
        <v>287</v>
      </c>
      <c r="B16" s="216"/>
      <c r="C16" s="243"/>
      <c r="D16" s="216"/>
      <c r="E16" s="243"/>
      <c r="F16" s="216"/>
    </row>
    <row r="17" spans="1:6" s="223" customFormat="1">
      <c r="A17" s="150" t="s">
        <v>298</v>
      </c>
      <c r="B17" s="147">
        <f>'[18]очистка РУСАЛ новая смета'!$C$13</f>
        <v>5712.1347664411924</v>
      </c>
      <c r="C17" s="243">
        <f t="shared" si="0"/>
        <v>5712.1347664411924</v>
      </c>
      <c r="D17" s="147">
        <f>'[18]очистка РУСАЛ новая смета'!$E$13</f>
        <v>5712.1347664411924</v>
      </c>
      <c r="E17" s="243">
        <f t="shared" si="1"/>
        <v>5712.1347664411924</v>
      </c>
      <c r="F17" s="147">
        <f>E17</f>
        <v>5712.1347664411924</v>
      </c>
    </row>
    <row r="18" spans="1:6" s="223" customFormat="1">
      <c r="A18" s="227" t="s">
        <v>299</v>
      </c>
      <c r="B18" s="147"/>
      <c r="C18" s="243"/>
      <c r="D18" s="147"/>
      <c r="E18" s="243"/>
      <c r="F18" s="147"/>
    </row>
    <row r="19" spans="1:6" s="223" customFormat="1">
      <c r="A19" s="228" t="s">
        <v>288</v>
      </c>
      <c r="B19" s="147">
        <f>'[18]очистка РУСАЛ новая смета'!$C$9</f>
        <v>3669.2847199999997</v>
      </c>
      <c r="C19" s="243">
        <f t="shared" si="0"/>
        <v>3669.2847199999997</v>
      </c>
      <c r="D19" s="147">
        <f>'[18]очистка РУСАЛ новая смета'!$E$9</f>
        <v>3669.2847199999997</v>
      </c>
      <c r="E19" s="243">
        <f t="shared" si="1"/>
        <v>3669.2847199999997</v>
      </c>
      <c r="F19" s="147">
        <v>3669.2847199999997</v>
      </c>
    </row>
    <row r="20" spans="1:6" s="223" customFormat="1">
      <c r="A20" s="228" t="s">
        <v>289</v>
      </c>
      <c r="B20" s="147">
        <f>'[18]очистка РУСАЛ новая смета'!$C$10</f>
        <v>324.11159126236709</v>
      </c>
      <c r="C20" s="243">
        <f t="shared" si="0"/>
        <v>324.11159126236709</v>
      </c>
      <c r="D20" s="147">
        <f>'[18]очистка РУСАЛ новая смета'!$E$10</f>
        <v>324.11159126236709</v>
      </c>
      <c r="E20" s="243">
        <f t="shared" si="1"/>
        <v>324.11159126236709</v>
      </c>
      <c r="F20" s="147">
        <v>324.11159126236709</v>
      </c>
    </row>
    <row r="21" spans="1:6" s="223" customFormat="1">
      <c r="A21" s="228" t="s">
        <v>290</v>
      </c>
      <c r="B21" s="147">
        <f>'[18]очистка РУСАЛ новая смета'!$C$11</f>
        <v>1428.5017867797526</v>
      </c>
      <c r="C21" s="243">
        <f t="shared" si="0"/>
        <v>1428.5017867797526</v>
      </c>
      <c r="D21" s="147">
        <f>'[18]очистка РУСАЛ новая смета'!$E$11</f>
        <v>1428.5017867797526</v>
      </c>
      <c r="E21" s="243">
        <f t="shared" si="1"/>
        <v>1428.5017867797526</v>
      </c>
      <c r="F21" s="147">
        <v>1718.74</v>
      </c>
    </row>
    <row r="22" spans="1:6" s="223" customFormat="1">
      <c r="A22" s="228" t="s">
        <v>291</v>
      </c>
      <c r="B22" s="147"/>
      <c r="C22" s="243">
        <f t="shared" si="0"/>
        <v>0</v>
      </c>
      <c r="D22" s="147"/>
      <c r="E22" s="243"/>
      <c r="F22" s="147"/>
    </row>
    <row r="23" spans="1:6">
      <c r="A23" s="150" t="s">
        <v>292</v>
      </c>
      <c r="B23" s="147">
        <f>'[18]очистка РУСАЛ новая смета'!$C$53</f>
        <v>51819.019500640119</v>
      </c>
      <c r="C23" s="243">
        <f t="shared" si="0"/>
        <v>51819.019500640119</v>
      </c>
      <c r="D23" s="147">
        <f>'[18]очистка РУСАЛ новая смета'!$E$53</f>
        <v>54438.614380074578</v>
      </c>
      <c r="E23" s="243">
        <f t="shared" si="1"/>
        <v>54438.614380074578</v>
      </c>
      <c r="F23" s="147">
        <f>F24</f>
        <v>59270.063382972439</v>
      </c>
    </row>
    <row r="24" spans="1:6">
      <c r="A24" s="150" t="s">
        <v>293</v>
      </c>
      <c r="B24" s="147">
        <f>B26+B27+B30+B31+B32+B34+B36+B37+B25</f>
        <v>51819.019500640119</v>
      </c>
      <c r="C24" s="147">
        <f t="shared" ref="C24" si="2">C26+C27+C30+C31+C32+C34+C36+C37+C25</f>
        <v>51819.019500640119</v>
      </c>
      <c r="D24" s="147">
        <f>D26+D27+D30+D31+D32+D34+D36+D37+D25</f>
        <v>54438.61438007457</v>
      </c>
      <c r="E24" s="243">
        <f t="shared" si="1"/>
        <v>54438.61438007457</v>
      </c>
      <c r="F24" s="147">
        <f t="shared" ref="E24:F24" si="3">F26+F27+F30+F31+F32+F34+F36+F37+F25</f>
        <v>59270.063382972439</v>
      </c>
    </row>
    <row r="25" spans="1:6">
      <c r="A25" s="150" t="s">
        <v>315</v>
      </c>
      <c r="B25" s="147">
        <f>'[18]стоки новая смета'!$C$20</f>
        <v>0</v>
      </c>
      <c r="C25" s="243">
        <f>B25</f>
        <v>0</v>
      </c>
      <c r="D25" s="147">
        <f>'[18]стоки новая смета'!$E$20</f>
        <v>0</v>
      </c>
      <c r="E25" s="243"/>
      <c r="F25" s="147"/>
    </row>
    <row r="26" spans="1:6">
      <c r="A26" s="150" t="s">
        <v>274</v>
      </c>
      <c r="B26" s="147"/>
      <c r="C26" s="243">
        <f t="shared" ref="C26:C27" si="4">B26</f>
        <v>0</v>
      </c>
      <c r="D26" s="147"/>
      <c r="E26" s="243"/>
      <c r="F26" s="147"/>
    </row>
    <row r="27" spans="1:6" ht="25.5">
      <c r="A27" s="150" t="s">
        <v>87</v>
      </c>
      <c r="B27" s="147">
        <f>'[18]очистка РУСАЛ новая смета'!$C$21</f>
        <v>10755.67755172</v>
      </c>
      <c r="C27" s="243">
        <f t="shared" si="4"/>
        <v>10755.67755172</v>
      </c>
      <c r="D27" s="147">
        <f>'[18]очистка РУСАЛ новая смета'!$E$21</f>
        <v>11530.086335443841</v>
      </c>
      <c r="E27" s="243">
        <f t="shared" si="1"/>
        <v>11530.086335443841</v>
      </c>
      <c r="F27" s="147">
        <f>'[19]Стоки СКС'!$H$37</f>
        <v>10508.919713639387</v>
      </c>
    </row>
    <row r="28" spans="1:6">
      <c r="A28" s="150" t="s">
        <v>141</v>
      </c>
      <c r="B28" s="147">
        <f>B27/B29</f>
        <v>2.7706536712313241</v>
      </c>
      <c r="C28" s="147">
        <f t="shared" ref="C28" si="5">C27/C29</f>
        <v>2.7706536712313241</v>
      </c>
      <c r="D28" s="147">
        <f>D27/D29</f>
        <v>2.9701407355599794</v>
      </c>
      <c r="E28" s="243">
        <f t="shared" si="1"/>
        <v>2.9701407355599794</v>
      </c>
      <c r="F28" s="147">
        <f t="shared" ref="E28:F28" si="6">F27/F29</f>
        <v>3.3425051370900003</v>
      </c>
    </row>
    <row r="29" spans="1:6">
      <c r="A29" s="150" t="s">
        <v>142</v>
      </c>
      <c r="B29" s="147">
        <v>3882</v>
      </c>
      <c r="C29" s="147">
        <v>3882</v>
      </c>
      <c r="D29" s="147">
        <v>3882</v>
      </c>
      <c r="E29" s="243">
        <f t="shared" si="1"/>
        <v>3882</v>
      </c>
      <c r="F29" s="147">
        <f>'[19]ээ вода'!$C$11</f>
        <v>3144.0249999999996</v>
      </c>
    </row>
    <row r="30" spans="1:6">
      <c r="A30" s="150" t="s">
        <v>91</v>
      </c>
      <c r="B30" s="147">
        <f>'[18]очистка РУСАЛ новая смета'!$C$24+'[18]очистка РУСАЛ новая смета'!$C$25</f>
        <v>1200.1272165325327</v>
      </c>
      <c r="C30" s="243">
        <f>B30</f>
        <v>1200.1272165325327</v>
      </c>
      <c r="D30" s="147">
        <f>'[18]очистка РУСАЛ новая смета'!$E$24+'[18]очистка РУСАЛ новая смета'!$E$25</f>
        <v>1198.9040701013089</v>
      </c>
      <c r="E30" s="243">
        <f t="shared" si="1"/>
        <v>1198.9040701013089</v>
      </c>
      <c r="F30" s="147">
        <f>'[19]цеховые расходы лаборатория 25 '!$H$6+'[19]цеховые расходы лаборатория 25 '!$H$7</f>
        <v>1243.1708610926771</v>
      </c>
    </row>
    <row r="31" spans="1:6" ht="25.5">
      <c r="A31" s="150" t="s">
        <v>92</v>
      </c>
      <c r="B31" s="147">
        <f>'[18]очистка РУСАЛ новая смета'!$C$45+'[18]очистка РУСАЛ новая смета'!$C$46</f>
        <v>7533.5170806280639</v>
      </c>
      <c r="C31" s="243">
        <f t="shared" ref="C31:C37" si="7">B31</f>
        <v>7533.5170806280639</v>
      </c>
      <c r="D31" s="147">
        <f>'[18]очистка РУСАЛ новая смета'!$E$45+'[18]очистка РУСАЛ новая смета'!$E$46</f>
        <v>7533.5170806280639</v>
      </c>
      <c r="E31" s="243">
        <f t="shared" si="1"/>
        <v>7533.5170806280639</v>
      </c>
      <c r="F31" s="147">
        <f>'[19]Стоки СКС'!$H$38+'[19]Стоки СКС'!$H$39</f>
        <v>1195.2425697000003</v>
      </c>
    </row>
    <row r="32" spans="1:6">
      <c r="A32" s="154" t="s">
        <v>280</v>
      </c>
      <c r="B32" s="147">
        <f>'[18]очистка РУСАЛ новая смета'!$C$27+'[18]очистка РУСАЛ новая смета'!$C$28</f>
        <v>2280.9860615795606</v>
      </c>
      <c r="C32" s="243">
        <f t="shared" si="7"/>
        <v>2280.9860615795606</v>
      </c>
      <c r="D32" s="147">
        <f>'[18]очистка РУСАЛ новая смета'!$E$27+'[18]очистка РУСАЛ новая смета'!$E$28</f>
        <v>2270.76467035621</v>
      </c>
      <c r="E32" s="243">
        <f t="shared" si="1"/>
        <v>2270.76467035621</v>
      </c>
      <c r="F32" s="147">
        <f>'[19]Стоки СКС'!$H$45+'[19]Стоки СКС'!$H$46-F30</f>
        <v>4971.9770638207092</v>
      </c>
    </row>
    <row r="33" spans="1:6">
      <c r="A33" s="154"/>
      <c r="B33" s="147"/>
      <c r="C33" s="243">
        <f t="shared" si="7"/>
        <v>0</v>
      </c>
      <c r="D33" s="147"/>
      <c r="E33" s="243"/>
      <c r="F33" s="147"/>
    </row>
    <row r="34" spans="1:6">
      <c r="A34" s="154" t="s">
        <v>58</v>
      </c>
      <c r="B34" s="147">
        <f>'[18]очистка РУСАЛ новая смета'!$C$35</f>
        <v>2421.3815901799644</v>
      </c>
      <c r="C34" s="243">
        <f t="shared" si="7"/>
        <v>2421.3815901799644</v>
      </c>
      <c r="D34" s="147">
        <f>'[18]очистка РУСАЛ новая смета'!$E$35</f>
        <v>2969.0522235451467</v>
      </c>
      <c r="E34" s="243">
        <f t="shared" si="1"/>
        <v>2969.0522235451467</v>
      </c>
      <c r="F34" s="147">
        <f>'[19]Стоки СКС'!$H$47</f>
        <v>584.14873448847345</v>
      </c>
    </row>
    <row r="35" spans="1:6">
      <c r="A35" s="154"/>
      <c r="B35" s="147"/>
      <c r="C35" s="243">
        <f t="shared" si="7"/>
        <v>0</v>
      </c>
      <c r="D35" s="147"/>
      <c r="E35" s="243"/>
      <c r="F35" s="147"/>
    </row>
    <row r="36" spans="1:6">
      <c r="A36" s="150" t="s">
        <v>275</v>
      </c>
      <c r="B36" s="147">
        <f>'[18]очистка РУСАЛ новая смета'!$C$32+'[18]очистка РУСАЛ новая смета'!$C$23</f>
        <v>27627.33</v>
      </c>
      <c r="C36" s="243">
        <f t="shared" si="7"/>
        <v>27627.33</v>
      </c>
      <c r="D36" s="147">
        <f>'[18]очистка РУСАЛ новая смета'!$E$32+'[18]очистка РУСАЛ новая смета'!$E$23</f>
        <v>28936.29</v>
      </c>
      <c r="E36" s="243">
        <f t="shared" si="1"/>
        <v>28936.29</v>
      </c>
      <c r="F36" s="147">
        <f>'[19]Стоки СКС'!$H$40+'[19]Стоки СКС'!$H$41</f>
        <v>40766.604440231189</v>
      </c>
    </row>
    <row r="37" spans="1:6">
      <c r="A37" s="150" t="s">
        <v>294</v>
      </c>
      <c r="B37" s="147"/>
      <c r="C37" s="243"/>
      <c r="D37" s="147"/>
      <c r="E37" s="243"/>
      <c r="F37" s="147"/>
    </row>
    <row r="38" spans="1:6">
      <c r="A38" s="150" t="s">
        <v>295</v>
      </c>
      <c r="B38" s="147"/>
      <c r="C38" s="244"/>
      <c r="D38" s="244"/>
      <c r="E38" s="244"/>
      <c r="F38" s="244"/>
    </row>
    <row r="39" spans="1:6" ht="38.25">
      <c r="A39" s="150" t="s">
        <v>276</v>
      </c>
      <c r="B39" s="147"/>
      <c r="C39" s="244"/>
      <c r="D39" s="244"/>
      <c r="E39" s="244"/>
      <c r="F39" s="244"/>
    </row>
    <row r="40" spans="1:6">
      <c r="A40" s="150" t="s">
        <v>296</v>
      </c>
      <c r="B40" s="147"/>
      <c r="C40" s="244"/>
      <c r="D40" s="244"/>
      <c r="E40" s="244"/>
      <c r="F40" s="244"/>
    </row>
    <row r="41" spans="1:6">
      <c r="A41" s="150" t="s">
        <v>98</v>
      </c>
      <c r="B41" s="147"/>
      <c r="C41" s="244"/>
      <c r="D41" s="244"/>
      <c r="E41" s="244"/>
      <c r="F41" s="244"/>
    </row>
    <row r="42" spans="1:6" ht="25.5">
      <c r="A42" s="150" t="s">
        <v>297</v>
      </c>
      <c r="B42" s="147"/>
      <c r="C42" s="244"/>
      <c r="D42" s="244"/>
      <c r="E42" s="244"/>
      <c r="F42" s="244"/>
    </row>
    <row r="43" spans="1:6">
      <c r="A43" s="238" t="s">
        <v>208</v>
      </c>
    </row>
    <row r="44" spans="1:6" s="223" customFormat="1">
      <c r="A44" s="240" t="s">
        <v>277</v>
      </c>
      <c r="B44" s="240"/>
    </row>
    <row r="45" spans="1:6" s="223" customFormat="1">
      <c r="A45" s="240" t="s">
        <v>224</v>
      </c>
      <c r="B45" s="240"/>
    </row>
    <row r="46" spans="1:6" s="223" customFormat="1">
      <c r="A46" s="240" t="s">
        <v>6</v>
      </c>
      <c r="B46" s="240"/>
    </row>
    <row r="47" spans="1:6" s="223" customFormat="1">
      <c r="A47" s="240" t="s">
        <v>7</v>
      </c>
      <c r="B47" s="240"/>
    </row>
  </sheetData>
  <mergeCells count="12">
    <mergeCell ref="A47:B47"/>
    <mergeCell ref="B7:D7"/>
    <mergeCell ref="B5:F5"/>
    <mergeCell ref="B4:F4"/>
    <mergeCell ref="B3:F3"/>
    <mergeCell ref="A45:B45"/>
    <mergeCell ref="A46:B46"/>
    <mergeCell ref="B2:F2"/>
    <mergeCell ref="A1:F1"/>
    <mergeCell ref="A32:A33"/>
    <mergeCell ref="A34:A35"/>
    <mergeCell ref="A44:B44"/>
  </mergeCells>
  <pageMargins left="0.7" right="0.7" top="0.75" bottom="0.75" header="0.3" footer="0.3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7030A0"/>
  </sheetPr>
  <dimension ref="A1:Q73"/>
  <sheetViews>
    <sheetView topLeftCell="B26" zoomScale="85" zoomScaleNormal="85" workbookViewId="0">
      <selection activeCell="E35" sqref="E35"/>
    </sheetView>
  </sheetViews>
  <sheetFormatPr defaultRowHeight="15.75"/>
  <cols>
    <col min="1" max="1" width="5.42578125" style="77" customWidth="1"/>
    <col min="2" max="2" width="51.42578125" style="82" customWidth="1"/>
    <col min="3" max="3" width="21.85546875" style="82" customWidth="1"/>
    <col min="4" max="4" width="14.7109375" style="82" customWidth="1"/>
    <col min="5" max="5" width="21.140625" style="82" customWidth="1"/>
    <col min="6" max="6" width="14" style="82" customWidth="1"/>
    <col min="7" max="7" width="21.140625" style="82" customWidth="1"/>
    <col min="8" max="8" width="14" style="82" customWidth="1"/>
    <col min="9" max="9" width="12.85546875" style="81" customWidth="1"/>
    <col min="10" max="10" width="12.5703125" style="81" customWidth="1"/>
    <col min="11" max="11" width="12" style="81" customWidth="1"/>
    <col min="12" max="14" width="12.5703125" style="81" customWidth="1"/>
    <col min="15" max="15" width="11.7109375" style="81" customWidth="1"/>
    <col min="16" max="16" width="11.28515625" style="81" customWidth="1"/>
    <col min="17" max="17" width="10.7109375" style="81" customWidth="1"/>
    <col min="18" max="16384" width="9.140625" style="82"/>
  </cols>
  <sheetData>
    <row r="1" spans="1:17" ht="16.5">
      <c r="B1" s="78"/>
      <c r="C1" s="79" t="s">
        <v>327</v>
      </c>
      <c r="D1" s="80"/>
      <c r="E1" s="80"/>
      <c r="F1" s="80"/>
      <c r="G1" s="80"/>
      <c r="H1" s="80"/>
    </row>
    <row r="2" spans="1:17" s="81" customFormat="1" ht="16.5">
      <c r="A2" s="83"/>
      <c r="C2" s="84" t="s">
        <v>328</v>
      </c>
      <c r="E2" s="215" t="s">
        <v>329</v>
      </c>
      <c r="F2" s="215"/>
      <c r="G2" s="215"/>
      <c r="H2" s="215"/>
      <c r="I2" s="215"/>
      <c r="J2" s="215"/>
      <c r="K2" s="85"/>
      <c r="L2" s="85"/>
      <c r="M2" s="85"/>
      <c r="N2" s="85"/>
    </row>
    <row r="3" spans="1:17" ht="18" customHeight="1">
      <c r="A3" s="86" t="s">
        <v>330</v>
      </c>
      <c r="B3" s="87"/>
      <c r="C3" s="88" t="s">
        <v>331</v>
      </c>
      <c r="D3" s="88"/>
      <c r="E3" s="88" t="s">
        <v>332</v>
      </c>
      <c r="F3" s="88"/>
      <c r="G3" s="88" t="s">
        <v>444</v>
      </c>
      <c r="H3" s="88"/>
      <c r="I3" s="89"/>
      <c r="J3" s="89"/>
      <c r="K3" s="89"/>
      <c r="L3" s="90"/>
      <c r="M3" s="89"/>
      <c r="N3" s="90"/>
      <c r="O3" s="89"/>
      <c r="P3" s="89"/>
      <c r="Q3" s="90"/>
    </row>
    <row r="4" spans="1:17">
      <c r="A4" s="86" t="s">
        <v>333</v>
      </c>
      <c r="B4" s="91" t="s">
        <v>334</v>
      </c>
      <c r="C4" s="92" t="s">
        <v>66</v>
      </c>
      <c r="D4" s="92" t="s">
        <v>335</v>
      </c>
      <c r="E4" s="92" t="s">
        <v>66</v>
      </c>
      <c r="F4" s="92" t="s">
        <v>335</v>
      </c>
      <c r="G4" s="92" t="s">
        <v>66</v>
      </c>
      <c r="H4" s="92" t="s">
        <v>335</v>
      </c>
      <c r="I4" s="89"/>
      <c r="J4" s="89"/>
      <c r="K4" s="89"/>
      <c r="L4" s="89"/>
      <c r="M4" s="89"/>
      <c r="N4" s="89"/>
      <c r="O4" s="89"/>
      <c r="P4" s="89"/>
      <c r="Q4" s="89"/>
    </row>
    <row r="5" spans="1:17">
      <c r="A5" s="86"/>
      <c r="B5" s="87"/>
      <c r="C5" s="92" t="s">
        <v>336</v>
      </c>
      <c r="D5" s="92" t="s">
        <v>337</v>
      </c>
      <c r="E5" s="92" t="s">
        <v>336</v>
      </c>
      <c r="F5" s="92" t="s">
        <v>337</v>
      </c>
      <c r="G5" s="92" t="s">
        <v>336</v>
      </c>
      <c r="H5" s="92" t="s">
        <v>337</v>
      </c>
      <c r="I5" s="89"/>
      <c r="J5" s="89"/>
      <c r="K5" s="89"/>
      <c r="L5" s="89"/>
      <c r="M5" s="89"/>
      <c r="N5" s="89"/>
      <c r="O5" s="89"/>
      <c r="P5" s="89"/>
      <c r="Q5" s="89"/>
    </row>
    <row r="6" spans="1:17" ht="19.5" customHeight="1">
      <c r="A6" s="86"/>
      <c r="B6" s="93" t="s">
        <v>338</v>
      </c>
      <c r="C6" s="94"/>
      <c r="D6" s="94"/>
      <c r="E6" s="94"/>
      <c r="F6" s="94"/>
      <c r="G6" s="94"/>
      <c r="H6" s="94"/>
      <c r="I6" s="95"/>
      <c r="J6" s="95"/>
      <c r="K6" s="95"/>
      <c r="L6" s="95"/>
      <c r="M6" s="95"/>
      <c r="N6" s="95"/>
      <c r="O6" s="96"/>
      <c r="P6" s="95"/>
      <c r="Q6" s="95"/>
    </row>
    <row r="7" spans="1:17" ht="25.5" hidden="1" customHeight="1">
      <c r="A7" s="86"/>
      <c r="B7" s="97" t="s">
        <v>339</v>
      </c>
      <c r="C7" s="98"/>
      <c r="D7" s="99"/>
      <c r="E7" s="98"/>
      <c r="F7" s="99"/>
      <c r="G7" s="98"/>
      <c r="H7" s="99"/>
      <c r="I7" s="95"/>
      <c r="J7" s="95"/>
      <c r="K7" s="95"/>
      <c r="L7" s="95"/>
      <c r="M7" s="95"/>
      <c r="N7" s="95"/>
      <c r="O7" s="96"/>
      <c r="P7" s="95"/>
      <c r="Q7" s="95"/>
    </row>
    <row r="8" spans="1:17" ht="25.5" hidden="1" customHeight="1">
      <c r="A8" s="86"/>
      <c r="B8" s="97" t="s">
        <v>340</v>
      </c>
      <c r="C8" s="98"/>
      <c r="D8" s="99"/>
      <c r="E8" s="98"/>
      <c r="F8" s="99"/>
      <c r="G8" s="98"/>
      <c r="H8" s="99"/>
      <c r="I8" s="95"/>
      <c r="J8" s="95"/>
      <c r="K8" s="95"/>
      <c r="L8" s="95"/>
      <c r="M8" s="95"/>
      <c r="N8" s="95"/>
      <c r="O8" s="96"/>
      <c r="P8" s="95"/>
      <c r="Q8" s="95"/>
    </row>
    <row r="9" spans="1:17" ht="25.5" hidden="1" customHeight="1">
      <c r="A9" s="86"/>
      <c r="B9" s="97" t="s">
        <v>341</v>
      </c>
      <c r="C9" s="98"/>
      <c r="D9" s="99"/>
      <c r="E9" s="98"/>
      <c r="F9" s="99"/>
      <c r="G9" s="98"/>
      <c r="H9" s="99"/>
      <c r="I9" s="95"/>
      <c r="J9" s="95"/>
      <c r="K9" s="95"/>
      <c r="L9" s="95"/>
      <c r="M9" s="95"/>
      <c r="N9" s="95"/>
      <c r="O9" s="96"/>
      <c r="P9" s="95"/>
      <c r="Q9" s="95"/>
    </row>
    <row r="10" spans="1:17" ht="25.5" hidden="1" customHeight="1">
      <c r="A10" s="86"/>
      <c r="B10" s="97" t="s">
        <v>342</v>
      </c>
      <c r="C10" s="98"/>
      <c r="D10" s="99"/>
      <c r="E10" s="98"/>
      <c r="F10" s="99"/>
      <c r="G10" s="98"/>
      <c r="H10" s="99"/>
      <c r="I10" s="95"/>
      <c r="J10" s="95"/>
      <c r="K10" s="95"/>
      <c r="L10" s="95"/>
      <c r="M10" s="95"/>
      <c r="N10" s="95"/>
      <c r="O10" s="96"/>
      <c r="P10" s="95"/>
      <c r="Q10" s="95"/>
    </row>
    <row r="11" spans="1:17" ht="24.75" customHeight="1">
      <c r="A11" s="86" t="s">
        <v>343</v>
      </c>
      <c r="B11" s="100" t="s">
        <v>344</v>
      </c>
      <c r="C11" s="101">
        <f>C14+C12-C13</f>
        <v>570.58026435496322</v>
      </c>
      <c r="D11" s="101"/>
      <c r="E11" s="101">
        <f>E14+E12-E13</f>
        <v>570.58026435496322</v>
      </c>
      <c r="F11" s="101"/>
      <c r="G11" s="101">
        <f>G14+G12-G13</f>
        <v>5407.3102643549637</v>
      </c>
      <c r="H11" s="101"/>
      <c r="I11" s="95"/>
      <c r="J11" s="102"/>
      <c r="K11" s="95"/>
      <c r="L11" s="102"/>
      <c r="M11" s="102"/>
      <c r="N11" s="102"/>
      <c r="O11" s="96"/>
      <c r="P11" s="95"/>
      <c r="Q11" s="102"/>
    </row>
    <row r="12" spans="1:17" ht="18" customHeight="1">
      <c r="A12" s="86" t="s">
        <v>345</v>
      </c>
      <c r="B12" s="103" t="s">
        <v>346</v>
      </c>
      <c r="C12" s="99"/>
      <c r="D12" s="99"/>
      <c r="E12" s="98"/>
      <c r="F12" s="99"/>
      <c r="G12" s="98"/>
      <c r="H12" s="99"/>
      <c r="I12" s="95"/>
      <c r="J12" s="95"/>
      <c r="K12" s="95"/>
      <c r="L12" s="95"/>
      <c r="M12" s="95"/>
      <c r="N12" s="95"/>
      <c r="O12" s="96"/>
      <c r="P12" s="95"/>
      <c r="Q12" s="95"/>
    </row>
    <row r="13" spans="1:17" ht="18" customHeight="1">
      <c r="A13" s="86" t="s">
        <v>347</v>
      </c>
      <c r="B13" s="103" t="s">
        <v>348</v>
      </c>
      <c r="C13" s="99">
        <f>'[18]Вода СКС'!H8</f>
        <v>7112</v>
      </c>
      <c r="D13" s="99"/>
      <c r="E13" s="98">
        <f>'[18]Вода СКС'!L8</f>
        <v>7112</v>
      </c>
      <c r="F13" s="99"/>
      <c r="G13" s="98">
        <f>'[18]Вода СКС'!N8</f>
        <v>-250.50700000000052</v>
      </c>
      <c r="H13" s="99"/>
      <c r="I13" s="95"/>
      <c r="J13" s="95"/>
      <c r="K13" s="95"/>
      <c r="L13" s="95"/>
      <c r="M13" s="95"/>
      <c r="N13" s="95"/>
      <c r="O13" s="96"/>
      <c r="P13" s="95"/>
      <c r="Q13" s="95"/>
    </row>
    <row r="14" spans="1:17" ht="18" customHeight="1">
      <c r="A14" s="86" t="s">
        <v>349</v>
      </c>
      <c r="B14" s="104" t="s">
        <v>350</v>
      </c>
      <c r="C14" s="105">
        <f>C15+C17</f>
        <v>7682.5802643549632</v>
      </c>
      <c r="D14" s="105"/>
      <c r="E14" s="105">
        <f>E15+E17</f>
        <v>7682.5802643549632</v>
      </c>
      <c r="F14" s="105"/>
      <c r="G14" s="105">
        <f>G15+G17</f>
        <v>5156.8032643549632</v>
      </c>
      <c r="H14" s="105"/>
      <c r="I14" s="102"/>
      <c r="J14" s="95"/>
      <c r="K14" s="102"/>
      <c r="L14" s="95"/>
      <c r="M14" s="95"/>
      <c r="N14" s="95"/>
      <c r="O14" s="96"/>
      <c r="P14" s="102"/>
      <c r="Q14" s="95"/>
    </row>
    <row r="15" spans="1:17" ht="15.95" customHeight="1">
      <c r="A15" s="86" t="s">
        <v>351</v>
      </c>
      <c r="B15" s="103" t="s">
        <v>352</v>
      </c>
      <c r="C15" s="99">
        <f>'[18]Вода СКС'!H11</f>
        <v>2549.0355068276604</v>
      </c>
      <c r="D15" s="99"/>
      <c r="E15" s="98">
        <f>'[18]Вода СКС'!L11</f>
        <v>2549.0355068276604</v>
      </c>
      <c r="F15" s="99"/>
      <c r="G15" s="98">
        <f>'[18]Вода СКС'!N11</f>
        <v>404.58850682766024</v>
      </c>
      <c r="H15" s="99"/>
      <c r="I15" s="95"/>
      <c r="J15" s="95"/>
      <c r="K15" s="95"/>
      <c r="L15" s="95"/>
      <c r="M15" s="95"/>
      <c r="N15" s="95"/>
      <c r="O15" s="96"/>
      <c r="P15" s="95"/>
      <c r="Q15" s="95"/>
    </row>
    <row r="16" spans="1:17" ht="15.75" customHeight="1">
      <c r="A16" s="86" t="s">
        <v>353</v>
      </c>
      <c r="B16" s="103" t="s">
        <v>354</v>
      </c>
      <c r="C16" s="106">
        <f>C15/C14</f>
        <v>0.33179419141957767</v>
      </c>
      <c r="D16" s="106"/>
      <c r="E16" s="106">
        <f>E15/E14</f>
        <v>0.33179419141957767</v>
      </c>
      <c r="F16" s="107"/>
      <c r="G16" s="106">
        <f>G15/G14</f>
        <v>7.8457231367399863E-2</v>
      </c>
      <c r="H16" s="107"/>
      <c r="I16" s="108"/>
      <c r="J16" s="109"/>
      <c r="K16" s="108"/>
      <c r="L16" s="109"/>
      <c r="M16" s="109"/>
      <c r="N16" s="109"/>
      <c r="O16" s="96"/>
      <c r="P16" s="108"/>
      <c r="Q16" s="109"/>
    </row>
    <row r="17" spans="1:17" ht="21.75" customHeight="1">
      <c r="A17" s="86" t="s">
        <v>355</v>
      </c>
      <c r="B17" s="104" t="s">
        <v>356</v>
      </c>
      <c r="C17" s="105">
        <f>C18+C19+C20</f>
        <v>5133.5447575273029</v>
      </c>
      <c r="D17" s="105"/>
      <c r="E17" s="105">
        <f>E18+E19+E20</f>
        <v>5133.5447575273029</v>
      </c>
      <c r="F17" s="105"/>
      <c r="G17" s="105">
        <f>G18+G19+G20</f>
        <v>4752.2147575273029</v>
      </c>
      <c r="H17" s="105"/>
      <c r="I17" s="102"/>
      <c r="J17" s="95"/>
      <c r="K17" s="102"/>
      <c r="L17" s="95"/>
      <c r="M17" s="95"/>
      <c r="N17" s="95"/>
      <c r="O17" s="96"/>
      <c r="P17" s="102"/>
      <c r="Q17" s="95"/>
    </row>
    <row r="18" spans="1:17" ht="18" customHeight="1">
      <c r="A18" s="86" t="s">
        <v>357</v>
      </c>
      <c r="B18" s="103" t="s">
        <v>358</v>
      </c>
      <c r="C18" s="110">
        <f>'[18]Вода СКС'!H7</f>
        <v>468.5365423467801</v>
      </c>
      <c r="D18" s="110"/>
      <c r="E18" s="110">
        <f>'[18]Вода СКС'!L7</f>
        <v>468.5365423467801</v>
      </c>
      <c r="F18" s="110"/>
      <c r="G18" s="110">
        <f>'[18]Вода СКС'!N7</f>
        <v>87.206542346780111</v>
      </c>
      <c r="H18" s="110"/>
      <c r="I18" s="95"/>
      <c r="J18" s="95"/>
      <c r="K18" s="95"/>
      <c r="L18" s="95"/>
      <c r="M18" s="95"/>
      <c r="N18" s="95"/>
      <c r="O18" s="96"/>
      <c r="P18" s="95"/>
      <c r="Q18" s="95"/>
    </row>
    <row r="19" spans="1:17" ht="18" customHeight="1">
      <c r="A19" s="86" t="s">
        <v>359</v>
      </c>
      <c r="B19" s="103" t="s">
        <v>360</v>
      </c>
      <c r="C19" s="99"/>
      <c r="D19" s="99"/>
      <c r="E19" s="98"/>
      <c r="F19" s="99"/>
      <c r="G19" s="98"/>
      <c r="H19" s="99"/>
      <c r="I19" s="95"/>
      <c r="J19" s="95"/>
      <c r="K19" s="95"/>
      <c r="L19" s="95"/>
      <c r="M19" s="95"/>
      <c r="N19" s="95"/>
      <c r="O19" s="96"/>
      <c r="P19" s="95"/>
      <c r="Q19" s="95"/>
    </row>
    <row r="20" spans="1:17" ht="18.75" customHeight="1">
      <c r="A20" s="86" t="s">
        <v>361</v>
      </c>
      <c r="B20" s="104" t="s">
        <v>362</v>
      </c>
      <c r="C20" s="105">
        <f>C21+C22+C23+C24+C25</f>
        <v>4665.0082151805227</v>
      </c>
      <c r="D20" s="105"/>
      <c r="E20" s="105">
        <f>E21+E22+E23+E24+E25</f>
        <v>4665.0082151805227</v>
      </c>
      <c r="F20" s="105"/>
      <c r="G20" s="105">
        <f>G21+G22+G23+G24+G25</f>
        <v>4665.0082151805227</v>
      </c>
      <c r="H20" s="105"/>
      <c r="I20" s="95"/>
      <c r="J20" s="95"/>
      <c r="K20" s="95"/>
      <c r="L20" s="95"/>
      <c r="M20" s="95"/>
      <c r="N20" s="95"/>
      <c r="O20" s="95"/>
      <c r="P20" s="95"/>
      <c r="Q20" s="95"/>
    </row>
    <row r="21" spans="1:17" s="115" customFormat="1" ht="15.95" customHeight="1">
      <c r="A21" s="86" t="s">
        <v>363</v>
      </c>
      <c r="B21" s="111" t="s">
        <v>364</v>
      </c>
      <c r="C21" s="112">
        <f>'[18]Вода СКС'!H14</f>
        <v>2670.5820600000002</v>
      </c>
      <c r="D21" s="112"/>
      <c r="E21" s="113">
        <f>C21</f>
        <v>2670.5820600000002</v>
      </c>
      <c r="F21" s="112"/>
      <c r="G21" s="113">
        <f>E21</f>
        <v>2670.5820600000002</v>
      </c>
      <c r="H21" s="112"/>
      <c r="I21" s="114"/>
      <c r="J21" s="114"/>
      <c r="K21" s="114"/>
      <c r="L21" s="114"/>
      <c r="M21" s="114"/>
      <c r="N21" s="114"/>
      <c r="O21" s="96"/>
      <c r="P21" s="114"/>
      <c r="Q21" s="114"/>
    </row>
    <row r="22" spans="1:17" s="116" customFormat="1" ht="15.95" customHeight="1">
      <c r="A22" s="86" t="s">
        <v>365</v>
      </c>
      <c r="B22" s="111" t="s">
        <v>366</v>
      </c>
      <c r="C22" s="112">
        <f>'[18]Вода СКС'!H15</f>
        <v>235.4804546251996</v>
      </c>
      <c r="D22" s="112"/>
      <c r="E22" s="113">
        <f t="shared" ref="E22:E25" si="0">C22</f>
        <v>235.4804546251996</v>
      </c>
      <c r="F22" s="112"/>
      <c r="G22" s="113">
        <f t="shared" ref="G22:G25" si="1">E22</f>
        <v>235.4804546251996</v>
      </c>
      <c r="H22" s="112"/>
      <c r="I22" s="114"/>
      <c r="J22" s="114"/>
      <c r="K22" s="114"/>
      <c r="L22" s="114"/>
      <c r="M22" s="114"/>
      <c r="N22" s="114"/>
      <c r="O22" s="96"/>
      <c r="P22" s="114"/>
      <c r="Q22" s="114"/>
    </row>
    <row r="23" spans="1:17" s="116" customFormat="1" ht="15.95" customHeight="1">
      <c r="A23" s="86" t="s">
        <v>367</v>
      </c>
      <c r="B23" s="111" t="s">
        <v>368</v>
      </c>
      <c r="C23" s="112">
        <f>'[18]Вода СКС'!H16</f>
        <v>583.88641072198959</v>
      </c>
      <c r="D23" s="112"/>
      <c r="E23" s="113">
        <f t="shared" si="0"/>
        <v>583.88641072198959</v>
      </c>
      <c r="F23" s="112"/>
      <c r="G23" s="113">
        <f t="shared" si="1"/>
        <v>583.88641072198959</v>
      </c>
      <c r="H23" s="112"/>
      <c r="I23" s="114"/>
      <c r="J23" s="114"/>
      <c r="K23" s="114"/>
      <c r="L23" s="114"/>
      <c r="M23" s="114"/>
      <c r="N23" s="114"/>
      <c r="O23" s="96"/>
      <c r="P23" s="114"/>
      <c r="Q23" s="114"/>
    </row>
    <row r="24" spans="1:17" s="116" customFormat="1" ht="15.95" customHeight="1">
      <c r="A24" s="86" t="s">
        <v>369</v>
      </c>
      <c r="B24" s="111" t="str">
        <f>'[18]Вода СКС'!B17</f>
        <v>собственное производство</v>
      </c>
      <c r="C24" s="112">
        <f>'[18]Вода СКС'!H17</f>
        <v>533.64928983333334</v>
      </c>
      <c r="D24" s="112"/>
      <c r="E24" s="113">
        <f t="shared" si="0"/>
        <v>533.64928983333334</v>
      </c>
      <c r="F24" s="112"/>
      <c r="G24" s="113">
        <f t="shared" si="1"/>
        <v>533.64928983333334</v>
      </c>
      <c r="H24" s="112"/>
      <c r="I24" s="114"/>
      <c r="J24" s="114"/>
      <c r="K24" s="114"/>
      <c r="L24" s="114"/>
      <c r="M24" s="114"/>
      <c r="N24" s="114"/>
      <c r="O24" s="96"/>
      <c r="P24" s="114"/>
      <c r="Q24" s="114"/>
    </row>
    <row r="25" spans="1:17" s="116" customFormat="1" ht="15.95" customHeight="1">
      <c r="A25" s="86" t="s">
        <v>370</v>
      </c>
      <c r="B25" s="111" t="str">
        <f>'[18]Вода СКС'!B18</f>
        <v>неучтенные расходы и потери</v>
      </c>
      <c r="C25" s="112">
        <f>'[18]Вода СКС'!H18</f>
        <v>641.41</v>
      </c>
      <c r="D25" s="112"/>
      <c r="E25" s="113">
        <f t="shared" si="0"/>
        <v>641.41</v>
      </c>
      <c r="F25" s="112"/>
      <c r="G25" s="113">
        <f t="shared" si="1"/>
        <v>641.41</v>
      </c>
      <c r="H25" s="112"/>
      <c r="I25" s="114"/>
      <c r="J25" s="114"/>
      <c r="K25" s="114"/>
      <c r="L25" s="114"/>
      <c r="M25" s="114"/>
      <c r="N25" s="114"/>
      <c r="O25" s="96"/>
      <c r="P25" s="114"/>
      <c r="Q25" s="114"/>
    </row>
    <row r="26" spans="1:17" s="116" customFormat="1" ht="15.95" customHeight="1">
      <c r="A26" s="86" t="s">
        <v>371</v>
      </c>
      <c r="B26" s="111" t="s">
        <v>372</v>
      </c>
      <c r="C26" s="112"/>
      <c r="D26" s="112"/>
      <c r="E26" s="113"/>
      <c r="F26" s="112"/>
      <c r="G26" s="113"/>
      <c r="H26" s="112"/>
      <c r="I26" s="114"/>
      <c r="J26" s="114"/>
      <c r="K26" s="114"/>
      <c r="L26" s="114"/>
      <c r="M26" s="114"/>
      <c r="N26" s="114"/>
      <c r="O26" s="96"/>
      <c r="P26" s="114"/>
      <c r="Q26" s="114"/>
    </row>
    <row r="27" spans="1:17" s="116" customFormat="1" ht="15.95" customHeight="1">
      <c r="A27" s="86" t="s">
        <v>373</v>
      </c>
      <c r="B27" s="111" t="s">
        <v>374</v>
      </c>
      <c r="C27" s="117"/>
      <c r="D27" s="117">
        <f>D25+D23+D22+D21</f>
        <v>0</v>
      </c>
      <c r="E27" s="117">
        <f>E25+E23+E22+E21</f>
        <v>4131.3589253471891</v>
      </c>
      <c r="F27" s="117">
        <f>F25+F23+F22+F21</f>
        <v>0</v>
      </c>
      <c r="G27" s="117">
        <f>G25+G23+G22+G21</f>
        <v>4131.3589253471891</v>
      </c>
      <c r="H27" s="117">
        <f>H25+H23+H22+H21</f>
        <v>0</v>
      </c>
      <c r="I27" s="114"/>
      <c r="J27" s="114"/>
      <c r="K27" s="114"/>
      <c r="L27" s="114"/>
      <c r="M27" s="114"/>
      <c r="N27" s="114"/>
      <c r="O27" s="96"/>
      <c r="P27" s="114"/>
      <c r="Q27" s="114"/>
    </row>
    <row r="28" spans="1:17">
      <c r="A28" s="86"/>
      <c r="B28" s="118" t="s">
        <v>375</v>
      </c>
      <c r="C28" s="119">
        <f t="shared" ref="C28:H28" si="2">C29+C40+C46+C55+C56+C57+C58</f>
        <v>59925.440025136406</v>
      </c>
      <c r="D28" s="120">
        <f t="shared" si="2"/>
        <v>12.860000000000001</v>
      </c>
      <c r="E28" s="119">
        <f t="shared" si="2"/>
        <v>63108.942936681167</v>
      </c>
      <c r="F28" s="120">
        <f t="shared" si="2"/>
        <v>13.529999999999998</v>
      </c>
      <c r="G28" s="119">
        <f t="shared" si="2"/>
        <v>78829.99000000002</v>
      </c>
      <c r="H28" s="120">
        <f t="shared" si="2"/>
        <v>16.91</v>
      </c>
      <c r="I28" s="127">
        <f>68725.57</f>
        <v>68725.570000000007</v>
      </c>
      <c r="J28" s="127">
        <f>G28-I28</f>
        <v>10104.420000000013</v>
      </c>
      <c r="O28" s="96"/>
    </row>
    <row r="29" spans="1:17">
      <c r="A29" s="86" t="s">
        <v>376</v>
      </c>
      <c r="B29" s="121" t="s">
        <v>377</v>
      </c>
      <c r="C29" s="122">
        <f t="shared" ref="C29:H29" si="3">SUM(C31:C39)</f>
        <v>51899.232875486567</v>
      </c>
      <c r="D29" s="120">
        <f t="shared" si="3"/>
        <v>11.13</v>
      </c>
      <c r="E29" s="122">
        <f t="shared" si="3"/>
        <v>54389.446657527908</v>
      </c>
      <c r="F29" s="120">
        <f t="shared" si="3"/>
        <v>11.659999999999998</v>
      </c>
      <c r="G29" s="122">
        <f t="shared" si="3"/>
        <v>70690.930000000008</v>
      </c>
      <c r="H29" s="120">
        <f t="shared" si="3"/>
        <v>15.16</v>
      </c>
      <c r="O29" s="145"/>
    </row>
    <row r="30" spans="1:17">
      <c r="A30" s="86"/>
      <c r="B30" s="123" t="s">
        <v>378</v>
      </c>
      <c r="C30" s="117"/>
      <c r="D30" s="120"/>
      <c r="E30" s="117"/>
      <c r="F30" s="120"/>
      <c r="G30" s="117"/>
      <c r="H30" s="120"/>
      <c r="O30" s="145"/>
    </row>
    <row r="31" spans="1:17">
      <c r="A31" s="86" t="s">
        <v>379</v>
      </c>
      <c r="B31" s="124" t="s">
        <v>380</v>
      </c>
      <c r="C31" s="125">
        <f>'[18]цеховые расходы лаборатория 25 '!D14+'[18]цеховые расходы лаборатория 25 '!E14+'[18]цеховые расходы лаборатория 25 '!F14+'[18]цеховые расходы лаборатория 25 '!D17+'[18]цеховые расходы лаборатория 25 '!E17+'[18]цеховые расходы лаборатория 25 '!F17</f>
        <v>120.60657426928273</v>
      </c>
      <c r="D31" s="120">
        <f>ROUND(C31/$C$20,2)</f>
        <v>0.03</v>
      </c>
      <c r="E31" s="125">
        <f>'[18]цеховые расходы лаборатория 25 '!J14+'[18]цеховые расходы лаборатория 25 '!K14+'[18]цеховые расходы лаборатория 25 '!L14+'[18]цеховые расходы лаборатория 25 '!J17+'[18]цеховые расходы лаборатория 25 '!K17+'[18]цеховые расходы лаборатория 25 '!L17</f>
        <v>130.5022489660889</v>
      </c>
      <c r="F31" s="120">
        <f>ROUND(E31/$E$20,2)</f>
        <v>0.03</v>
      </c>
      <c r="G31" s="126">
        <f>95.38+22.19</f>
        <v>117.57</v>
      </c>
      <c r="H31" s="120">
        <f>ROUND(G31/$E$20,2)</f>
        <v>0.03</v>
      </c>
      <c r="O31" s="145"/>
    </row>
    <row r="32" spans="1:17" ht="16.5" customHeight="1">
      <c r="A32" s="86" t="s">
        <v>381</v>
      </c>
      <c r="B32" s="124" t="s">
        <v>382</v>
      </c>
      <c r="C32" s="126">
        <f>'[18]Вода СКС'!H72</f>
        <v>14233.340780260001</v>
      </c>
      <c r="D32" s="120">
        <f t="shared" ref="D32:D39" si="4">ROUND(C32/$C$20,2)</f>
        <v>3.05</v>
      </c>
      <c r="E32" s="125">
        <f>'[18]Вода СКС'!L72</f>
        <v>15258.141316438718</v>
      </c>
      <c r="F32" s="120">
        <f t="shared" ref="F32:F39" si="5">ROUND(E32/$E$20,2)</f>
        <v>3.27</v>
      </c>
      <c r="G32" s="125">
        <v>14001.52</v>
      </c>
      <c r="H32" s="120">
        <f t="shared" ref="H32:H39" si="6">ROUND(G32/$E$20,2)</f>
        <v>3</v>
      </c>
      <c r="I32" s="127"/>
      <c r="K32" s="127"/>
      <c r="O32" s="145"/>
    </row>
    <row r="33" spans="1:8">
      <c r="A33" s="86" t="s">
        <v>383</v>
      </c>
      <c r="B33" s="124" t="s">
        <v>384</v>
      </c>
      <c r="C33" s="126">
        <f>'[18]Вода СКС'!H71</f>
        <v>6106.8848303308541</v>
      </c>
      <c r="D33" s="120">
        <f t="shared" si="4"/>
        <v>1.31</v>
      </c>
      <c r="E33" s="125">
        <f>'[18]Вода СКС'!L71</f>
        <v>6478.8848303308541</v>
      </c>
      <c r="F33" s="120">
        <f t="shared" si="5"/>
        <v>1.39</v>
      </c>
      <c r="G33" s="125">
        <v>6826.07</v>
      </c>
      <c r="H33" s="120">
        <f t="shared" si="6"/>
        <v>1.46</v>
      </c>
    </row>
    <row r="34" spans="1:8" ht="26.25">
      <c r="A34" s="86" t="s">
        <v>385</v>
      </c>
      <c r="B34" s="128" t="s">
        <v>386</v>
      </c>
      <c r="C34" s="125">
        <f>'[18]Вода СКС'!H76</f>
        <v>28576.966664895412</v>
      </c>
      <c r="D34" s="120">
        <f t="shared" si="4"/>
        <v>6.13</v>
      </c>
      <c r="E34" s="125">
        <f>'[18]Вода СКС'!L76</f>
        <v>29037.813173752162</v>
      </c>
      <c r="F34" s="120">
        <f t="shared" si="5"/>
        <v>6.22</v>
      </c>
      <c r="G34" s="125">
        <v>39024.36</v>
      </c>
      <c r="H34" s="120">
        <f t="shared" si="6"/>
        <v>8.3699999999999992</v>
      </c>
    </row>
    <row r="35" spans="1:8">
      <c r="A35" s="86" t="s">
        <v>387</v>
      </c>
      <c r="B35" s="124" t="s">
        <v>388</v>
      </c>
      <c r="C35" s="125">
        <f>'[18]цеховые расходы лаборатория 25 '!D6+'[18]цеховые расходы лаборатория 25 '!E6+'[18]цеховые расходы лаборатория 25 '!F6</f>
        <v>1086.7521801679172</v>
      </c>
      <c r="D35" s="120">
        <f t="shared" si="4"/>
        <v>0.23</v>
      </c>
      <c r="E35" s="125">
        <f>'[18]цеховые расходы лаборатория 25 '!J6+'[18]цеховые расходы лаборатория 25 '!K6+'[18]цеховые расходы лаборатория 25 '!L6</f>
        <v>1190.6183348252589</v>
      </c>
      <c r="F35" s="120">
        <f t="shared" si="5"/>
        <v>0.26</v>
      </c>
      <c r="G35" s="126">
        <v>2498.15</v>
      </c>
      <c r="H35" s="120">
        <f t="shared" si="6"/>
        <v>0.54</v>
      </c>
    </row>
    <row r="36" spans="1:8">
      <c r="A36" s="86" t="s">
        <v>389</v>
      </c>
      <c r="B36" s="124" t="s">
        <v>390</v>
      </c>
      <c r="C36" s="125">
        <f>'[18]цеховые расходы лаборатория 25 '!D7+'[18]цеховые расходы лаборатория 25 '!E7+'[18]цеховые расходы лаборатория 25 '!F7</f>
        <v>328.19915841071099</v>
      </c>
      <c r="D36" s="120">
        <f t="shared" si="4"/>
        <v>7.0000000000000007E-2</v>
      </c>
      <c r="E36" s="125">
        <f>'[18]цеховые расходы лаборатория 25 '!J7+'[18]цеховые расходы лаборатория 25 '!K7+'[18]цеховые расходы лаборатория 25 '!L7</f>
        <v>359.56673711722817</v>
      </c>
      <c r="F36" s="120">
        <f t="shared" si="5"/>
        <v>0.08</v>
      </c>
      <c r="G36" s="126">
        <v>754.44</v>
      </c>
      <c r="H36" s="120">
        <f t="shared" si="6"/>
        <v>0.16</v>
      </c>
    </row>
    <row r="37" spans="1:8" ht="26.25">
      <c r="A37" s="86" t="s">
        <v>391</v>
      </c>
      <c r="B37" s="128" t="s">
        <v>392</v>
      </c>
      <c r="C37" s="125">
        <v>0</v>
      </c>
      <c r="D37" s="120">
        <f t="shared" si="4"/>
        <v>0</v>
      </c>
      <c r="E37" s="125">
        <v>0</v>
      </c>
      <c r="F37" s="120">
        <f t="shared" si="5"/>
        <v>0</v>
      </c>
      <c r="G37" s="125">
        <v>0</v>
      </c>
      <c r="H37" s="120">
        <f t="shared" si="6"/>
        <v>0</v>
      </c>
    </row>
    <row r="38" spans="1:8">
      <c r="A38" s="86" t="s">
        <v>393</v>
      </c>
      <c r="B38" s="129" t="s">
        <v>394</v>
      </c>
      <c r="C38" s="125">
        <f>'[18]Вода СКС'!H81-'[18]вод налог'!D10</f>
        <v>1152.9806625144786</v>
      </c>
      <c r="D38" s="120">
        <f t="shared" si="4"/>
        <v>0.25</v>
      </c>
      <c r="E38" s="125">
        <f>'[18]Вода СКС'!L81</f>
        <v>1359.8987696301961</v>
      </c>
      <c r="F38" s="120">
        <f t="shared" si="5"/>
        <v>0.28999999999999998</v>
      </c>
      <c r="G38" s="126">
        <f>330.79+97.16+354+38.82+5993.07</f>
        <v>6813.84</v>
      </c>
      <c r="H38" s="120">
        <f t="shared" si="6"/>
        <v>1.46</v>
      </c>
    </row>
    <row r="39" spans="1:8">
      <c r="A39" s="86" t="s">
        <v>395</v>
      </c>
      <c r="B39" s="128" t="s">
        <v>396</v>
      </c>
      <c r="C39" s="125">
        <f>'[18]цеховые расходы лаборатория 25 '!D29+'[18]цеховые расходы лаборатория 25 '!E29+'[18]цеховые расходы лаборатория 25 '!F29-'[18]цеховые расходы лаборатория 25 '!D7-'[18]цеховые расходы лаборатория 25 '!E7-'[18]цеховые расходы лаборатория 25 '!F7-'[18]цеховые расходы лаборатория 25 '!D6-'[18]цеховые расходы лаборатория 25 '!E6-'[18]цеховые расходы лаборатория 25 '!F6-C31</f>
        <v>293.50202463791379</v>
      </c>
      <c r="D39" s="120">
        <f t="shared" si="4"/>
        <v>0.06</v>
      </c>
      <c r="E39" s="125">
        <f>'[18]цеховые расходы лаборатория 25 '!J29+'[18]цеховые расходы лаборатория 25 '!K29+'[18]цеховые расходы лаборатория 25 '!L29-'[18]цеховые расходы лаборатория 25 '!J6-'[18]цеховые расходы лаборатория 25 '!K6-'[18]цеховые расходы лаборатория 25 '!L6-'[18]цеховые расходы лаборатория 25 '!J7-'[18]цеховые расходы лаборатория 25 '!K7-'[18]цеховые расходы лаборатория 25 '!L7-E31</f>
        <v>574.02124646739833</v>
      </c>
      <c r="F39" s="120">
        <f t="shared" si="5"/>
        <v>0.12</v>
      </c>
      <c r="G39" s="126">
        <f>654.98</f>
        <v>654.98</v>
      </c>
      <c r="H39" s="120">
        <f t="shared" si="6"/>
        <v>0.14000000000000001</v>
      </c>
    </row>
    <row r="40" spans="1:8">
      <c r="A40" s="86" t="s">
        <v>397</v>
      </c>
      <c r="B40" s="130" t="s">
        <v>398</v>
      </c>
      <c r="C40" s="131">
        <f>SUM(C42:C45)</f>
        <v>3341.799</v>
      </c>
      <c r="D40" s="120">
        <f>D42+D43+D44+D45</f>
        <v>0.72</v>
      </c>
      <c r="E40" s="131">
        <f>SUM(E42:E45)</f>
        <v>3588.9300000000003</v>
      </c>
      <c r="F40" s="120">
        <f>F42+F43+F44+F45</f>
        <v>0.77</v>
      </c>
      <c r="G40" s="131">
        <f>SUM(G42:G45)</f>
        <v>3764.74</v>
      </c>
      <c r="H40" s="120">
        <f>H42+H43+H44+H45</f>
        <v>0.81</v>
      </c>
    </row>
    <row r="41" spans="1:8">
      <c r="A41" s="86"/>
      <c r="B41" s="123" t="s">
        <v>378</v>
      </c>
      <c r="C41" s="117"/>
      <c r="D41" s="132"/>
      <c r="E41" s="117"/>
      <c r="F41" s="132"/>
      <c r="G41" s="117"/>
      <c r="H41" s="132"/>
    </row>
    <row r="42" spans="1:8">
      <c r="A42" s="86" t="s">
        <v>399</v>
      </c>
      <c r="B42" s="124" t="s">
        <v>400</v>
      </c>
      <c r="C42" s="125">
        <v>0</v>
      </c>
      <c r="D42" s="120">
        <f>ROUND(C42/$C$20,2)</f>
        <v>0</v>
      </c>
      <c r="E42" s="125">
        <v>0</v>
      </c>
      <c r="F42" s="120">
        <f>ROUND(E42/$E$20,2)</f>
        <v>0</v>
      </c>
      <c r="G42" s="125">
        <v>0</v>
      </c>
      <c r="H42" s="120">
        <f>ROUND(G42/$E$20,2)</f>
        <v>0</v>
      </c>
    </row>
    <row r="43" spans="1:8">
      <c r="A43" s="86" t="s">
        <v>401</v>
      </c>
      <c r="B43" s="124" t="s">
        <v>402</v>
      </c>
      <c r="C43" s="125">
        <f>'[18]Вода СКС'!H77</f>
        <v>3341.799</v>
      </c>
      <c r="D43" s="120">
        <f>ROUND(C43/$C$20,2)</f>
        <v>0.72</v>
      </c>
      <c r="E43" s="125">
        <f>'[18]Вода СКС'!L77</f>
        <v>3588.9300000000003</v>
      </c>
      <c r="F43" s="120">
        <f>ROUND(E43/$E$20,2)</f>
        <v>0.77</v>
      </c>
      <c r="G43" s="125">
        <v>3764.74</v>
      </c>
      <c r="H43" s="120">
        <f>ROUND(G43/$E$20,2)</f>
        <v>0.81</v>
      </c>
    </row>
    <row r="44" spans="1:8">
      <c r="A44" s="86" t="s">
        <v>403</v>
      </c>
      <c r="B44" s="124" t="s">
        <v>404</v>
      </c>
      <c r="C44" s="125">
        <v>0</v>
      </c>
      <c r="D44" s="120">
        <f>ROUND(C44/$C$20,2)</f>
        <v>0</v>
      </c>
      <c r="E44" s="125">
        <v>0</v>
      </c>
      <c r="F44" s="120">
        <f>ROUND(E44/$E$20,2)</f>
        <v>0</v>
      </c>
      <c r="G44" s="125">
        <v>0</v>
      </c>
      <c r="H44" s="120">
        <f>ROUND(G44/$E$20,2)</f>
        <v>0</v>
      </c>
    </row>
    <row r="45" spans="1:8">
      <c r="A45" s="86" t="s">
        <v>405</v>
      </c>
      <c r="B45" s="124" t="s">
        <v>390</v>
      </c>
      <c r="C45" s="125">
        <v>0</v>
      </c>
      <c r="D45" s="120">
        <f>ROUND(C45/$C$20,2)</f>
        <v>0</v>
      </c>
      <c r="E45" s="125">
        <v>0</v>
      </c>
      <c r="F45" s="120">
        <f>ROUND(E45/$E$20,2)</f>
        <v>0</v>
      </c>
      <c r="G45" s="125">
        <v>0</v>
      </c>
      <c r="H45" s="120">
        <f>ROUND(G45/$E$20,2)</f>
        <v>0</v>
      </c>
    </row>
    <row r="46" spans="1:8">
      <c r="A46" s="86" t="s">
        <v>406</v>
      </c>
      <c r="B46" s="121" t="s">
        <v>407</v>
      </c>
      <c r="C46" s="131">
        <f>SUM(C48:C54)</f>
        <v>1439.9516191663026</v>
      </c>
      <c r="D46" s="120">
        <f>D48+D49+D50+D51+D52+D53+D54</f>
        <v>0.31</v>
      </c>
      <c r="E46" s="133">
        <f>SUM(E48:E54)</f>
        <v>1886.1097486697265</v>
      </c>
      <c r="F46" s="120">
        <f>F48+F49+F50+F51+F52+F53+F54</f>
        <v>0.4</v>
      </c>
      <c r="G46" s="144">
        <f>SUM(G48:G54)</f>
        <v>1528.35</v>
      </c>
      <c r="H46" s="120">
        <f>H48+H49+H50+H51+H52+H53+H54</f>
        <v>0.32999999999999996</v>
      </c>
    </row>
    <row r="47" spans="1:8">
      <c r="A47" s="86"/>
      <c r="B47" s="123" t="s">
        <v>378</v>
      </c>
      <c r="C47" s="117"/>
      <c r="D47" s="132"/>
      <c r="E47" s="117"/>
      <c r="F47" s="132"/>
      <c r="G47" s="117"/>
      <c r="H47" s="132"/>
    </row>
    <row r="48" spans="1:8">
      <c r="A48" s="86" t="s">
        <v>408</v>
      </c>
      <c r="B48" s="124" t="s">
        <v>409</v>
      </c>
      <c r="C48" s="134">
        <f>'[18]общехоз 26 сч'!D6+'[18]общехоз 26 сч'!E6+'[18]общехоз 26 сч'!F6</f>
        <v>48.716933769676665</v>
      </c>
      <c r="D48" s="120">
        <f>ROUND(C48/$C$20,2)</f>
        <v>0.01</v>
      </c>
      <c r="E48" s="125">
        <f>'[18]общехоз 26 сч'!J6+'[18]общехоз 26 сч'!K6+'[18]общехоз 26 сч'!L6</f>
        <v>51.286341028566291</v>
      </c>
      <c r="F48" s="120">
        <f>ROUND(E48/$E$20,2)</f>
        <v>0.01</v>
      </c>
      <c r="G48" s="125">
        <v>113.94</v>
      </c>
      <c r="H48" s="120">
        <f>ROUND(G48/$E$20,2)</f>
        <v>0.02</v>
      </c>
    </row>
    <row r="49" spans="1:8">
      <c r="A49" s="86" t="s">
        <v>410</v>
      </c>
      <c r="B49" s="124" t="s">
        <v>390</v>
      </c>
      <c r="C49" s="134">
        <f>'[18]общехоз 26 сч'!D7+'[18]общехоз 26 сч'!E7+'[18]общехоз 26 сч'!F7</f>
        <v>14.712513998442351</v>
      </c>
      <c r="D49" s="120">
        <f t="shared" ref="D49:D59" si="7">ROUND(C49/$C$20,2)</f>
        <v>0</v>
      </c>
      <c r="E49" s="125">
        <f>'[18]общехоз 26 сч'!J7+'[18]общехоз 26 сч'!K7+'[18]общехоз 26 сч'!L7</f>
        <v>15.488474990627019</v>
      </c>
      <c r="F49" s="120">
        <f t="shared" ref="F49:F59" si="8">ROUND(E49/$E$20,2)</f>
        <v>0</v>
      </c>
      <c r="G49" s="125">
        <v>34.409999999999997</v>
      </c>
      <c r="H49" s="120">
        <f t="shared" ref="H49:H59" si="9">ROUND(G49/$E$20,2)</f>
        <v>0.01</v>
      </c>
    </row>
    <row r="50" spans="1:8" ht="26.25">
      <c r="A50" s="86" t="s">
        <v>411</v>
      </c>
      <c r="B50" s="128" t="s">
        <v>412</v>
      </c>
      <c r="C50" s="125">
        <v>0</v>
      </c>
      <c r="D50" s="120">
        <f t="shared" si="7"/>
        <v>0</v>
      </c>
      <c r="E50" s="125">
        <v>0</v>
      </c>
      <c r="F50" s="120">
        <f t="shared" si="8"/>
        <v>0</v>
      </c>
      <c r="G50" s="125">
        <v>0</v>
      </c>
      <c r="H50" s="120">
        <f t="shared" si="9"/>
        <v>0</v>
      </c>
    </row>
    <row r="51" spans="1:8">
      <c r="A51" s="86" t="s">
        <v>413</v>
      </c>
      <c r="B51" s="128" t="s">
        <v>414</v>
      </c>
      <c r="C51" s="125">
        <v>0</v>
      </c>
      <c r="D51" s="120">
        <f t="shared" si="7"/>
        <v>0</v>
      </c>
      <c r="E51" s="125">
        <v>0</v>
      </c>
      <c r="F51" s="120">
        <f t="shared" si="8"/>
        <v>0</v>
      </c>
      <c r="G51" s="125">
        <v>0</v>
      </c>
      <c r="H51" s="120">
        <f t="shared" si="9"/>
        <v>0</v>
      </c>
    </row>
    <row r="52" spans="1:8">
      <c r="A52" s="86" t="s">
        <v>415</v>
      </c>
      <c r="B52" s="124" t="s">
        <v>416</v>
      </c>
      <c r="C52" s="125">
        <v>0</v>
      </c>
      <c r="D52" s="120">
        <f t="shared" si="7"/>
        <v>0</v>
      </c>
      <c r="E52" s="125">
        <v>0</v>
      </c>
      <c r="F52" s="120">
        <f t="shared" si="8"/>
        <v>0</v>
      </c>
      <c r="G52" s="125">
        <v>0</v>
      </c>
      <c r="H52" s="120">
        <f t="shared" si="9"/>
        <v>0</v>
      </c>
    </row>
    <row r="53" spans="1:8" ht="26.25">
      <c r="A53" s="86" t="s">
        <v>417</v>
      </c>
      <c r="B53" s="128" t="s">
        <v>418</v>
      </c>
      <c r="C53" s="125">
        <v>0</v>
      </c>
      <c r="D53" s="120">
        <f t="shared" si="7"/>
        <v>0</v>
      </c>
      <c r="E53" s="125">
        <v>0</v>
      </c>
      <c r="F53" s="120">
        <f t="shared" si="8"/>
        <v>0</v>
      </c>
      <c r="G53" s="125">
        <v>0</v>
      </c>
      <c r="H53" s="120">
        <f t="shared" si="9"/>
        <v>0</v>
      </c>
    </row>
    <row r="54" spans="1:8" ht="26.25">
      <c r="A54" s="86" t="s">
        <v>419</v>
      </c>
      <c r="B54" s="128" t="s">
        <v>420</v>
      </c>
      <c r="C54" s="134">
        <f>'[18]общехоз 26 сч'!D8+'[18]общехоз 26 сч'!E8+'[18]общехоз 26 сч'!F8</f>
        <v>1376.5221713981837</v>
      </c>
      <c r="D54" s="120">
        <f t="shared" si="7"/>
        <v>0.3</v>
      </c>
      <c r="E54" s="125">
        <f>'[18]общехоз 26 сч'!J8+'[18]общехоз 26 сч'!K8+'[18]общехоз 26 сч'!L8</f>
        <v>1819.3349326505331</v>
      </c>
      <c r="F54" s="120">
        <f t="shared" si="8"/>
        <v>0.39</v>
      </c>
      <c r="G54" s="125">
        <f>1380</f>
        <v>1380</v>
      </c>
      <c r="H54" s="120">
        <f t="shared" si="9"/>
        <v>0.3</v>
      </c>
    </row>
    <row r="55" spans="1:8" ht="39">
      <c r="A55" s="86" t="s">
        <v>421</v>
      </c>
      <c r="B55" s="130" t="s">
        <v>422</v>
      </c>
      <c r="C55" s="131">
        <v>0</v>
      </c>
      <c r="D55" s="120">
        <f t="shared" si="7"/>
        <v>0</v>
      </c>
      <c r="E55" s="131">
        <v>0</v>
      </c>
      <c r="F55" s="120">
        <f t="shared" si="8"/>
        <v>0</v>
      </c>
      <c r="G55" s="131">
        <v>0</v>
      </c>
      <c r="H55" s="120">
        <f t="shared" si="9"/>
        <v>0</v>
      </c>
    </row>
    <row r="56" spans="1:8">
      <c r="A56" s="86" t="s">
        <v>423</v>
      </c>
      <c r="B56" s="130" t="s">
        <v>424</v>
      </c>
      <c r="C56" s="135">
        <f>'[18]Вода СКС'!H74</f>
        <v>2889.1845304835397</v>
      </c>
      <c r="D56" s="120">
        <f t="shared" si="7"/>
        <v>0.62</v>
      </c>
      <c r="E56" s="131">
        <f>'[18]Вода СКС'!L74</f>
        <v>2889.1845304835397</v>
      </c>
      <c r="F56" s="120">
        <f t="shared" si="8"/>
        <v>0.62</v>
      </c>
      <c r="G56" s="131">
        <v>1585.25</v>
      </c>
      <c r="H56" s="120">
        <f t="shared" si="9"/>
        <v>0.34</v>
      </c>
    </row>
    <row r="57" spans="1:8" ht="39">
      <c r="A57" s="86" t="s">
        <v>425</v>
      </c>
      <c r="B57" s="130" t="s">
        <v>426</v>
      </c>
      <c r="C57" s="135">
        <f>'[18]Вода СКС'!H75</f>
        <v>355.27200000000005</v>
      </c>
      <c r="D57" s="120">
        <f t="shared" si="7"/>
        <v>0.08</v>
      </c>
      <c r="E57" s="131">
        <f>'[18]Вода СКС'!L75</f>
        <v>355.27200000000005</v>
      </c>
      <c r="F57" s="120">
        <f t="shared" si="8"/>
        <v>0.08</v>
      </c>
      <c r="G57" s="131">
        <v>425.66</v>
      </c>
      <c r="H57" s="120">
        <f t="shared" si="9"/>
        <v>0.09</v>
      </c>
    </row>
    <row r="58" spans="1:8" ht="39">
      <c r="A58" s="86" t="s">
        <v>427</v>
      </c>
      <c r="B58" s="136" t="s">
        <v>428</v>
      </c>
      <c r="C58" s="131"/>
      <c r="D58" s="120">
        <f t="shared" si="7"/>
        <v>0</v>
      </c>
      <c r="E58" s="131">
        <f>'[18]Вода СКС'!L87</f>
        <v>0</v>
      </c>
      <c r="F58" s="120">
        <f t="shared" si="8"/>
        <v>0</v>
      </c>
      <c r="G58" s="131">
        <v>835.06</v>
      </c>
      <c r="H58" s="120">
        <f t="shared" si="9"/>
        <v>0.18</v>
      </c>
    </row>
    <row r="59" spans="1:8" ht="26.25">
      <c r="A59" s="86" t="s">
        <v>429</v>
      </c>
      <c r="B59" s="130" t="s">
        <v>430</v>
      </c>
      <c r="C59" s="131">
        <f>SUM(C61:C63)</f>
        <v>0</v>
      </c>
      <c r="D59" s="120">
        <f t="shared" si="7"/>
        <v>0</v>
      </c>
      <c r="E59" s="131">
        <f>SUM(E61:E63)</f>
        <v>0</v>
      </c>
      <c r="F59" s="120">
        <f t="shared" si="8"/>
        <v>0</v>
      </c>
      <c r="G59" s="131">
        <f>SUM(G61:G63)</f>
        <v>0</v>
      </c>
      <c r="H59" s="120">
        <f t="shared" si="9"/>
        <v>0</v>
      </c>
    </row>
    <row r="60" spans="1:8">
      <c r="A60" s="86"/>
      <c r="B60" s="123" t="s">
        <v>378</v>
      </c>
      <c r="C60" s="119"/>
      <c r="D60" s="120"/>
      <c r="E60" s="119"/>
      <c r="F60" s="120"/>
      <c r="G60" s="119"/>
      <c r="H60" s="120"/>
    </row>
    <row r="61" spans="1:8">
      <c r="A61" s="86" t="s">
        <v>431</v>
      </c>
      <c r="B61" s="137" t="s">
        <v>432</v>
      </c>
      <c r="C61" s="125">
        <v>0</v>
      </c>
      <c r="D61" s="120">
        <f>ROUND(C61/$C$20,2)</f>
        <v>0</v>
      </c>
      <c r="E61" s="125">
        <v>0</v>
      </c>
      <c r="F61" s="120">
        <f>ROUND(E61/$E$20,2)</f>
        <v>0</v>
      </c>
      <c r="G61" s="125">
        <v>0</v>
      </c>
      <c r="H61" s="120">
        <f>ROUND(G61/$E$20,2)</f>
        <v>0</v>
      </c>
    </row>
    <row r="62" spans="1:8">
      <c r="A62" s="86" t="s">
        <v>433</v>
      </c>
      <c r="B62" s="137" t="s">
        <v>434</v>
      </c>
      <c r="C62" s="125">
        <f>'[18]Вода СКС'!H86</f>
        <v>0</v>
      </c>
      <c r="D62" s="120">
        <f>ROUND(C62/$C$20,2)</f>
        <v>0</v>
      </c>
      <c r="E62" s="125">
        <f>'[18]Вода СКС'!L86</f>
        <v>0</v>
      </c>
      <c r="F62" s="120">
        <f>ROUND(E62/$E$20,2)</f>
        <v>0</v>
      </c>
      <c r="G62" s="125">
        <f>'[18]Вода СКС'!N86</f>
        <v>0</v>
      </c>
      <c r="H62" s="120">
        <f>ROUND(G62/$E$20,2)</f>
        <v>0</v>
      </c>
    </row>
    <row r="63" spans="1:8" ht="26.25">
      <c r="A63" s="86" t="s">
        <v>435</v>
      </c>
      <c r="B63" s="138" t="s">
        <v>436</v>
      </c>
      <c r="C63" s="125">
        <v>0</v>
      </c>
      <c r="D63" s="120">
        <f>ROUND(C63/$C$20,2)</f>
        <v>0</v>
      </c>
      <c r="E63" s="125">
        <v>0</v>
      </c>
      <c r="F63" s="120">
        <f>ROUND(E63/$E$20,2)</f>
        <v>0</v>
      </c>
      <c r="G63" s="125">
        <v>0</v>
      </c>
      <c r="H63" s="120">
        <f>ROUND(G63/$E$20,2)</f>
        <v>0</v>
      </c>
    </row>
    <row r="64" spans="1:8" ht="26.25">
      <c r="A64" s="86" t="s">
        <v>437</v>
      </c>
      <c r="B64" s="139" t="s">
        <v>438</v>
      </c>
      <c r="C64" s="119">
        <f>C59+C28</f>
        <v>59925.440025136406</v>
      </c>
      <c r="D64" s="119">
        <f>D59+D28+0.01</f>
        <v>12.870000000000001</v>
      </c>
      <c r="E64" s="119">
        <f>E59+E28</f>
        <v>63108.942936681167</v>
      </c>
      <c r="F64" s="119">
        <f>F59+F28</f>
        <v>13.529999999999998</v>
      </c>
      <c r="G64" s="119">
        <f>G59+G28</f>
        <v>78829.99000000002</v>
      </c>
      <c r="H64" s="119">
        <f>H59+H28</f>
        <v>16.91</v>
      </c>
    </row>
    <row r="65" spans="1:8">
      <c r="A65" s="86"/>
      <c r="B65" s="124" t="s">
        <v>439</v>
      </c>
      <c r="C65" s="140">
        <f>D64</f>
        <v>12.870000000000001</v>
      </c>
      <c r="D65" s="125"/>
      <c r="E65" s="140">
        <f>F64</f>
        <v>13.529999999999998</v>
      </c>
      <c r="F65" s="125"/>
      <c r="G65" s="140">
        <f>H64</f>
        <v>16.91</v>
      </c>
      <c r="H65" s="125"/>
    </row>
    <row r="66" spans="1:8">
      <c r="A66" s="86"/>
      <c r="B66" s="124" t="s">
        <v>440</v>
      </c>
      <c r="C66" s="125"/>
      <c r="D66" s="125"/>
      <c r="E66" s="125"/>
      <c r="F66" s="125"/>
      <c r="G66" s="125"/>
      <c r="H66" s="125"/>
    </row>
    <row r="67" spans="1:8">
      <c r="A67" s="86"/>
      <c r="B67" s="124" t="s">
        <v>441</v>
      </c>
      <c r="C67" s="141">
        <f>C35+C48</f>
        <v>1135.4691139375939</v>
      </c>
      <c r="D67" s="141"/>
      <c r="E67" s="141">
        <f>E35+E48</f>
        <v>1241.9046758538252</v>
      </c>
      <c r="F67" s="141"/>
      <c r="G67" s="141">
        <f>G35+G48</f>
        <v>2612.09</v>
      </c>
      <c r="H67" s="141"/>
    </row>
    <row r="68" spans="1:8">
      <c r="A68" s="86"/>
      <c r="B68" s="124" t="s">
        <v>442</v>
      </c>
      <c r="C68" s="125">
        <v>15</v>
      </c>
      <c r="D68" s="125"/>
      <c r="E68" s="125">
        <v>15</v>
      </c>
      <c r="F68" s="125"/>
      <c r="G68" s="125">
        <v>15</v>
      </c>
      <c r="H68" s="125"/>
    </row>
    <row r="69" spans="1:8">
      <c r="A69" s="86"/>
      <c r="B69" s="124" t="s">
        <v>443</v>
      </c>
      <c r="C69" s="125">
        <f>C67/C68/12*1000</f>
        <v>6308.1617440977443</v>
      </c>
      <c r="D69" s="125"/>
      <c r="E69" s="125">
        <f>E67/E68/12*1000</f>
        <v>6899.4704214101394</v>
      </c>
      <c r="F69" s="125"/>
      <c r="G69" s="125">
        <f>G67/G68/12*1000</f>
        <v>14511.611111111113</v>
      </c>
      <c r="H69" s="125"/>
    </row>
    <row r="70" spans="1:8">
      <c r="C70" s="142">
        <f>C71-C64</f>
        <v>113.19890396001574</v>
      </c>
      <c r="E70" s="142">
        <f>E71-E64</f>
        <v>0</v>
      </c>
      <c r="G70" s="142" t="e">
        <f>G71-G64</f>
        <v>#REF!</v>
      </c>
    </row>
    <row r="71" spans="1:8">
      <c r="C71" s="142">
        <f>'[18]Вода СКС'!H88</f>
        <v>60038.638929096422</v>
      </c>
      <c r="E71" s="142">
        <f>'[18]Вода СКС'!L88</f>
        <v>63108.942936681167</v>
      </c>
      <c r="G71" s="142" t="e">
        <f>'[18]Вода СКС'!N88</f>
        <v>#REF!</v>
      </c>
    </row>
    <row r="72" spans="1:8">
      <c r="C72" s="142">
        <f>'[18]Вода СКС'!H89</f>
        <v>12.869996398660808</v>
      </c>
      <c r="E72" s="142">
        <f>'[18]Вода СКС'!L89</f>
        <v>13.528152583165179</v>
      </c>
      <c r="G72" s="142" t="e">
        <f>'[18]Вода СКС'!N89</f>
        <v>#REF!</v>
      </c>
    </row>
    <row r="73" spans="1:8">
      <c r="C73" s="142">
        <f>C65-C72</f>
        <v>3.6013391930822536E-6</v>
      </c>
      <c r="E73" s="143">
        <f>E65-E72</f>
        <v>1.8474168348188158E-3</v>
      </c>
      <c r="G73" s="143" t="e">
        <f>G65-G72</f>
        <v>#REF!</v>
      </c>
    </row>
  </sheetData>
  <mergeCells count="1">
    <mergeCell ref="E2:J2"/>
  </mergeCells>
  <conditionalFormatting sqref="P17:P18 I17:I18 K17:K18">
    <cfRule type="cellIs" dxfId="0" priority="1" operator="notEqual">
      <formula>$G$20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I154"/>
  <sheetViews>
    <sheetView showGridLines="0" view="pageBreakPreview" topLeftCell="A55" zoomScaleNormal="85" zoomScaleSheetLayoutView="100" workbookViewId="0">
      <selection activeCell="A34" sqref="A34:H34"/>
    </sheetView>
  </sheetViews>
  <sheetFormatPr defaultRowHeight="12.75" outlineLevelRow="1"/>
  <cols>
    <col min="1" max="1" width="60.140625" style="9" customWidth="1"/>
    <col min="2" max="2" width="13.28515625" style="26" customWidth="1"/>
    <col min="3" max="4" width="13.28515625" style="5" customWidth="1"/>
    <col min="5" max="5" width="3.7109375" style="5" customWidth="1"/>
    <col min="6" max="16384" width="9.140625" style="5"/>
  </cols>
  <sheetData>
    <row r="1" spans="1:9" s="11" customFormat="1" ht="39.75" customHeight="1">
      <c r="A1" s="183" t="s">
        <v>0</v>
      </c>
      <c r="B1" s="183"/>
      <c r="C1" s="183"/>
      <c r="D1" s="183"/>
    </row>
    <row r="2" spans="1:9" ht="12.75" customHeight="1">
      <c r="A2" s="15" t="s">
        <v>202</v>
      </c>
      <c r="B2" s="184" t="s">
        <v>2</v>
      </c>
      <c r="C2" s="184"/>
      <c r="D2" s="184"/>
    </row>
    <row r="3" spans="1:9">
      <c r="A3" s="15" t="s">
        <v>203</v>
      </c>
      <c r="B3" s="155">
        <v>3808108339</v>
      </c>
      <c r="C3" s="155"/>
      <c r="D3" s="155"/>
    </row>
    <row r="4" spans="1:9" ht="12.75" customHeight="1">
      <c r="A4" s="15" t="s">
        <v>204</v>
      </c>
      <c r="B4" s="155" t="s">
        <v>3</v>
      </c>
      <c r="C4" s="155"/>
      <c r="D4" s="155"/>
    </row>
    <row r="5" spans="1:9">
      <c r="A5" s="15" t="s">
        <v>205</v>
      </c>
      <c r="B5" s="155" t="str">
        <f>' раздел 1 ТЕПЛО'!C14</f>
        <v>Индустриальная, д.19, Саяногорск, 655603, Хакасия</v>
      </c>
      <c r="C5" s="155"/>
      <c r="D5" s="155"/>
      <c r="H5" s="5" t="s">
        <v>245</v>
      </c>
    </row>
    <row r="6" spans="1:9">
      <c r="A6" s="15" t="s">
        <v>213</v>
      </c>
      <c r="B6" s="155" t="s">
        <v>1</v>
      </c>
      <c r="C6" s="155"/>
      <c r="D6" s="155"/>
    </row>
    <row r="7" spans="1:9">
      <c r="A7" s="180"/>
      <c r="B7" s="181"/>
      <c r="C7" s="181"/>
      <c r="D7" s="182"/>
    </row>
    <row r="8" spans="1:9">
      <c r="A8" s="15" t="s">
        <v>214</v>
      </c>
      <c r="B8" s="185" t="s">
        <v>215</v>
      </c>
      <c r="C8" s="185"/>
      <c r="D8" s="185"/>
    </row>
    <row r="9" spans="1:9" s="8" customFormat="1" ht="40.5" customHeight="1">
      <c r="A9" s="24" t="s">
        <v>89</v>
      </c>
      <c r="B9" s="185" t="s">
        <v>260</v>
      </c>
      <c r="C9" s="185"/>
      <c r="D9" s="185"/>
    </row>
    <row r="10" spans="1:9" s="8" customFormat="1" ht="25.5">
      <c r="A10" s="24"/>
      <c r="B10" s="28" t="s">
        <v>5</v>
      </c>
      <c r="C10" s="28" t="s">
        <v>230</v>
      </c>
      <c r="D10" s="28" t="s">
        <v>231</v>
      </c>
    </row>
    <row r="11" spans="1:9">
      <c r="A11" s="15" t="s">
        <v>216</v>
      </c>
      <c r="B11" s="29">
        <v>499491.75</v>
      </c>
      <c r="C11" s="29">
        <v>529484.13000514545</v>
      </c>
      <c r="D11" s="29">
        <v>546061.43421332072</v>
      </c>
    </row>
    <row r="12" spans="1:9" ht="25.5">
      <c r="A12" s="15" t="s">
        <v>88</v>
      </c>
      <c r="B12" s="29">
        <v>498398.45</v>
      </c>
      <c r="C12" s="29">
        <v>528390.8300051454</v>
      </c>
      <c r="D12" s="29">
        <v>544968.13421332068</v>
      </c>
      <c r="F12" s="12">
        <f>B13+B14+B15+B18+B20+B21+B22+B24+B26</f>
        <v>498370.94999999995</v>
      </c>
      <c r="G12" s="12">
        <f>C13+C14+C15+C18+C20+C21+C22+C24+C26</f>
        <v>528363.33700514561</v>
      </c>
      <c r="H12" s="12">
        <f>D13+D14+D15+D18+D20+D21+D22+D24+D26</f>
        <v>544940.64121332078</v>
      </c>
      <c r="I12" s="12">
        <f>E13+E14+E15+E18+E20+E21+E22+E24+E26</f>
        <v>0</v>
      </c>
    </row>
    <row r="13" spans="1:9">
      <c r="A13" s="15" t="s">
        <v>90</v>
      </c>
      <c r="B13" s="29">
        <v>224570</v>
      </c>
      <c r="C13" s="29">
        <v>238045.28231514548</v>
      </c>
      <c r="D13" s="29">
        <v>239472.5865233207</v>
      </c>
      <c r="F13" s="12">
        <f>B11-F12</f>
        <v>1120.8000000000466</v>
      </c>
      <c r="G13" s="12">
        <f>C11-G12</f>
        <v>1120.7929999998305</v>
      </c>
      <c r="H13" s="12">
        <f>D11-H12</f>
        <v>1120.7929999999469</v>
      </c>
      <c r="I13" s="12">
        <f>E11-I12</f>
        <v>0</v>
      </c>
    </row>
    <row r="14" spans="1:9">
      <c r="A14" s="15" t="s">
        <v>217</v>
      </c>
      <c r="B14" s="29">
        <v>138846.65</v>
      </c>
      <c r="C14" s="29">
        <v>146830.97455000001</v>
      </c>
      <c r="D14" s="29">
        <v>161980.97455000001</v>
      </c>
    </row>
    <row r="15" spans="1:9" ht="25.5">
      <c r="A15" s="15" t="s">
        <v>87</v>
      </c>
      <c r="B15" s="29">
        <v>24303.100000000002</v>
      </c>
      <c r="C15" s="29">
        <v>26480.596000000001</v>
      </c>
      <c r="D15" s="29">
        <v>26480.596000000001</v>
      </c>
    </row>
    <row r="16" spans="1:9">
      <c r="A16" s="15" t="s">
        <v>140</v>
      </c>
      <c r="B16" s="31">
        <v>2.3042840943137906</v>
      </c>
      <c r="C16" s="31">
        <v>2.5107420934263276</v>
      </c>
      <c r="D16" s="31">
        <v>2.5107420934263276</v>
      </c>
    </row>
    <row r="17" spans="1:4">
      <c r="A17" s="15" t="s">
        <v>143</v>
      </c>
      <c r="B17" s="29">
        <v>10546.92</v>
      </c>
      <c r="C17" s="29">
        <v>10546.92</v>
      </c>
      <c r="D17" s="29">
        <v>10546.92</v>
      </c>
    </row>
    <row r="18" spans="1:4" ht="25.5">
      <c r="A18" s="15" t="s">
        <v>93</v>
      </c>
      <c r="B18" s="29">
        <v>669.1</v>
      </c>
      <c r="C18" s="29">
        <v>707.50633999999991</v>
      </c>
      <c r="D18" s="29">
        <v>707.50633999999991</v>
      </c>
    </row>
    <row r="19" spans="1:4">
      <c r="A19" s="15" t="s">
        <v>94</v>
      </c>
      <c r="B19" s="44">
        <v>0</v>
      </c>
      <c r="C19" s="44">
        <v>0</v>
      </c>
      <c r="D19" s="44">
        <v>0</v>
      </c>
    </row>
    <row r="20" spans="1:4" ht="25.5">
      <c r="A20" s="15" t="s">
        <v>91</v>
      </c>
      <c r="B20" s="29">
        <v>61497.600000000006</v>
      </c>
      <c r="C20" s="29">
        <v>65494.951000000001</v>
      </c>
      <c r="D20" s="29">
        <v>65494.951000000001</v>
      </c>
    </row>
    <row r="21" spans="1:4" ht="25.5">
      <c r="A21" s="15" t="s">
        <v>92</v>
      </c>
      <c r="B21" s="29">
        <v>191.2</v>
      </c>
      <c r="C21" s="29">
        <v>191.2</v>
      </c>
      <c r="D21" s="29">
        <v>191.2</v>
      </c>
    </row>
    <row r="22" spans="1:4">
      <c r="A22" s="188" t="s">
        <v>147</v>
      </c>
      <c r="B22" s="60">
        <v>10688.7</v>
      </c>
      <c r="C22" s="60">
        <v>11180.380200000001</v>
      </c>
      <c r="D22" s="60">
        <v>11180.380200000001</v>
      </c>
    </row>
    <row r="23" spans="1:4">
      <c r="A23" s="188"/>
      <c r="B23" s="61"/>
      <c r="C23" s="61"/>
      <c r="D23" s="61"/>
    </row>
    <row r="24" spans="1:4">
      <c r="A24" s="188" t="s">
        <v>146</v>
      </c>
      <c r="B24" s="60">
        <v>19607</v>
      </c>
      <c r="C24" s="60">
        <v>20606.956999999999</v>
      </c>
      <c r="D24" s="60">
        <v>20606.956999999999</v>
      </c>
    </row>
    <row r="25" spans="1:4">
      <c r="A25" s="188"/>
      <c r="B25" s="61"/>
      <c r="C25" s="61"/>
      <c r="D25" s="61"/>
    </row>
    <row r="26" spans="1:4" ht="27" customHeight="1">
      <c r="A26" s="188" t="s">
        <v>57</v>
      </c>
      <c r="B26" s="64">
        <v>17997.599999999999</v>
      </c>
      <c r="C26" s="60">
        <v>18825.489600000001</v>
      </c>
      <c r="D26" s="60">
        <v>18825.489600000001</v>
      </c>
    </row>
    <row r="27" spans="1:4" ht="14.25" customHeight="1">
      <c r="A27" s="188"/>
      <c r="B27" s="61"/>
      <c r="C27" s="61"/>
      <c r="D27" s="61"/>
    </row>
    <row r="28" spans="1:4" ht="38.25">
      <c r="A28" s="15" t="s">
        <v>95</v>
      </c>
      <c r="B28" s="44">
        <v>0</v>
      </c>
      <c r="C28" s="44">
        <v>0</v>
      </c>
      <c r="D28" s="44">
        <v>0</v>
      </c>
    </row>
    <row r="29" spans="1:4">
      <c r="A29" s="15" t="s">
        <v>96</v>
      </c>
      <c r="B29" s="29">
        <v>1093.2999999999884</v>
      </c>
      <c r="C29" s="29">
        <v>1093.3000000000466</v>
      </c>
      <c r="D29" s="29">
        <v>1093.3000000000466</v>
      </c>
    </row>
    <row r="30" spans="1:4">
      <c r="A30" s="15" t="s">
        <v>97</v>
      </c>
      <c r="B30" s="44">
        <v>0</v>
      </c>
      <c r="C30" s="44">
        <v>0</v>
      </c>
      <c r="D30" s="44">
        <v>0</v>
      </c>
    </row>
    <row r="31" spans="1:4" ht="38.25" customHeight="1">
      <c r="A31" s="24" t="s">
        <v>177</v>
      </c>
      <c r="B31" s="44">
        <v>0</v>
      </c>
      <c r="C31" s="44">
        <v>0</v>
      </c>
      <c r="D31" s="44">
        <v>0</v>
      </c>
    </row>
    <row r="32" spans="1:4">
      <c r="A32" s="188" t="s">
        <v>148</v>
      </c>
      <c r="B32" s="44">
        <v>0</v>
      </c>
      <c r="C32" s="44">
        <v>0</v>
      </c>
      <c r="D32" s="44">
        <v>0</v>
      </c>
    </row>
    <row r="33" spans="1:4">
      <c r="A33" s="188"/>
      <c r="B33" s="44">
        <v>0</v>
      </c>
      <c r="C33" s="44">
        <v>0</v>
      </c>
      <c r="D33" s="44">
        <v>0</v>
      </c>
    </row>
    <row r="34" spans="1:4">
      <c r="A34" s="188"/>
      <c r="B34" s="44">
        <v>0</v>
      </c>
      <c r="C34" s="44">
        <v>0</v>
      </c>
      <c r="D34" s="44">
        <v>0</v>
      </c>
    </row>
    <row r="35" spans="1:4" ht="25.5">
      <c r="A35" s="24" t="s">
        <v>99</v>
      </c>
      <c r="B35" s="44">
        <v>0</v>
      </c>
      <c r="C35" s="44">
        <v>0</v>
      </c>
      <c r="D35" s="44">
        <v>0</v>
      </c>
    </row>
    <row r="36" spans="1:4" ht="39" customHeight="1">
      <c r="A36" s="15" t="s">
        <v>172</v>
      </c>
      <c r="B36" s="187" t="s">
        <v>246</v>
      </c>
      <c r="C36" s="187"/>
      <c r="D36" s="187"/>
    </row>
    <row r="37" spans="1:4" ht="39" customHeight="1">
      <c r="A37" s="15" t="s">
        <v>218</v>
      </c>
      <c r="B37" s="187" t="s">
        <v>256</v>
      </c>
      <c r="C37" s="187"/>
      <c r="D37" s="187"/>
    </row>
    <row r="38" spans="1:4">
      <c r="A38" s="15" t="s">
        <v>100</v>
      </c>
      <c r="B38" s="32">
        <v>134.1644</v>
      </c>
      <c r="C38" s="32">
        <v>134.1644</v>
      </c>
      <c r="D38" s="32">
        <v>134.1644</v>
      </c>
    </row>
    <row r="39" spans="1:4">
      <c r="A39" s="15" t="s">
        <v>101</v>
      </c>
      <c r="B39" s="32">
        <v>403.255</v>
      </c>
      <c r="C39" s="32">
        <v>403.255</v>
      </c>
      <c r="D39" s="32">
        <v>403.255</v>
      </c>
    </row>
    <row r="40" spans="1:4" ht="25.5">
      <c r="A40" s="15" t="s">
        <v>102</v>
      </c>
      <c r="B40" s="32">
        <v>452.95210000000003</v>
      </c>
      <c r="C40" s="32">
        <v>452.95210000000003</v>
      </c>
      <c r="D40" s="32">
        <v>452.95210000000003</v>
      </c>
    </row>
    <row r="41" spans="1:4">
      <c r="A41" s="15" t="s">
        <v>219</v>
      </c>
      <c r="B41" s="32"/>
      <c r="C41" s="32"/>
      <c r="D41" s="32"/>
    </row>
    <row r="42" spans="1:4">
      <c r="A42" s="15" t="s">
        <v>220</v>
      </c>
      <c r="B42" s="32"/>
      <c r="C42" s="32"/>
      <c r="D42" s="32"/>
    </row>
    <row r="43" spans="1:4" ht="25.5">
      <c r="A43" s="15" t="s">
        <v>103</v>
      </c>
      <c r="B43" s="32">
        <v>77.205699999999993</v>
      </c>
      <c r="C43" s="32">
        <v>77.205699999999993</v>
      </c>
      <c r="D43" s="32">
        <v>77.205699999999993</v>
      </c>
    </row>
    <row r="44" spans="1:4" ht="25.5">
      <c r="A44" s="15" t="s">
        <v>104</v>
      </c>
      <c r="B44" s="32">
        <v>14.4</v>
      </c>
      <c r="C44" s="32">
        <v>14.4</v>
      </c>
      <c r="D44" s="32">
        <v>14.4</v>
      </c>
    </row>
    <row r="45" spans="1:4">
      <c r="A45" s="15" t="s">
        <v>105</v>
      </c>
      <c r="B45" s="32"/>
      <c r="C45" s="32"/>
      <c r="D45" s="32"/>
    </row>
    <row r="46" spans="1:4">
      <c r="A46" s="15" t="s">
        <v>221</v>
      </c>
      <c r="B46" s="32"/>
      <c r="C46" s="32"/>
      <c r="D46" s="32"/>
    </row>
    <row r="47" spans="1:4">
      <c r="A47" s="15" t="s">
        <v>106</v>
      </c>
      <c r="B47" s="32">
        <v>4</v>
      </c>
      <c r="C47" s="32">
        <v>4</v>
      </c>
      <c r="D47" s="32">
        <v>4</v>
      </c>
    </row>
    <row r="48" spans="1:4">
      <c r="A48" s="15" t="s">
        <v>222</v>
      </c>
      <c r="B48" s="32">
        <v>4</v>
      </c>
      <c r="C48" s="32">
        <v>4</v>
      </c>
      <c r="D48" s="32">
        <v>4</v>
      </c>
    </row>
    <row r="49" spans="1:4" ht="12.75" customHeight="1">
      <c r="A49" s="188" t="s">
        <v>59</v>
      </c>
      <c r="B49" s="32">
        <v>258.39999999999998</v>
      </c>
      <c r="C49" s="32">
        <v>258.39999999999998</v>
      </c>
      <c r="D49" s="32">
        <v>258.39999999999998</v>
      </c>
    </row>
    <row r="50" spans="1:4">
      <c r="A50" s="188"/>
      <c r="B50" s="32">
        <v>189.4</v>
      </c>
      <c r="C50" s="32">
        <v>189.4</v>
      </c>
      <c r="D50" s="32">
        <v>189.4</v>
      </c>
    </row>
    <row r="51" spans="1:4" ht="25.5">
      <c r="A51" s="15" t="s">
        <v>107</v>
      </c>
      <c r="B51" s="32">
        <v>237.6</v>
      </c>
      <c r="C51" s="32">
        <v>237.6</v>
      </c>
      <c r="D51" s="32">
        <v>237.6</v>
      </c>
    </row>
    <row r="52" spans="1:4" ht="39" customHeight="1">
      <c r="A52" s="15" t="s">
        <v>108</v>
      </c>
      <c r="B52" s="187" t="s">
        <v>247</v>
      </c>
      <c r="C52" s="187"/>
      <c r="D52" s="187"/>
    </row>
    <row r="53" spans="1:4" ht="25.5">
      <c r="A53" s="15" t="s">
        <v>109</v>
      </c>
      <c r="B53" s="32">
        <v>1.0549999999999999</v>
      </c>
      <c r="C53" s="32">
        <v>1.0549999999999999</v>
      </c>
      <c r="D53" s="32">
        <v>1.0549999999999999</v>
      </c>
    </row>
    <row r="54" spans="1:4">
      <c r="A54" s="9" t="s">
        <v>208</v>
      </c>
    </row>
    <row r="55" spans="1:4" s="8" customFormat="1" ht="12.75" customHeight="1">
      <c r="A55" s="186" t="s">
        <v>223</v>
      </c>
      <c r="B55" s="186"/>
      <c r="C55" s="186"/>
      <c r="D55" s="186"/>
    </row>
    <row r="56" spans="1:4" s="8" customFormat="1" ht="27.75" customHeight="1">
      <c r="A56" s="186" t="s">
        <v>224</v>
      </c>
      <c r="B56" s="186"/>
      <c r="C56" s="186"/>
      <c r="D56" s="186"/>
    </row>
    <row r="57" spans="1:4" s="8" customFormat="1" ht="66" customHeight="1">
      <c r="A57" s="186" t="s">
        <v>6</v>
      </c>
      <c r="B57" s="186"/>
      <c r="C57" s="186"/>
      <c r="D57" s="186"/>
    </row>
    <row r="58" spans="1:4" s="8" customFormat="1" ht="32.25" customHeight="1">
      <c r="A58" s="186" t="s">
        <v>7</v>
      </c>
      <c r="B58" s="186"/>
      <c r="C58" s="186"/>
      <c r="D58" s="186"/>
    </row>
    <row r="60" spans="1:4">
      <c r="A60" s="9" t="s">
        <v>185</v>
      </c>
    </row>
    <row r="61" spans="1:4" hidden="1" outlineLevel="1"/>
    <row r="62" spans="1:4" ht="25.5" hidden="1" outlineLevel="1">
      <c r="A62" s="15" t="s">
        <v>202</v>
      </c>
      <c r="B62" s="16" t="s">
        <v>200</v>
      </c>
    </row>
    <row r="63" spans="1:4" hidden="1" outlineLevel="1">
      <c r="A63" s="15" t="s">
        <v>203</v>
      </c>
      <c r="B63" s="16">
        <v>3808108339</v>
      </c>
    </row>
    <row r="64" spans="1:4" hidden="1" outlineLevel="1">
      <c r="A64" s="15" t="s">
        <v>204</v>
      </c>
      <c r="B64" s="16">
        <v>381201001</v>
      </c>
    </row>
    <row r="65" spans="1:4" ht="51" hidden="1" outlineLevel="1">
      <c r="A65" s="15" t="s">
        <v>205</v>
      </c>
      <c r="B65" s="16" t="s">
        <v>201</v>
      </c>
    </row>
    <row r="66" spans="1:4" hidden="1" outlineLevel="1">
      <c r="A66" s="15" t="s">
        <v>213</v>
      </c>
      <c r="B66" s="16" t="s">
        <v>42</v>
      </c>
    </row>
    <row r="67" spans="1:4" collapsed="1"/>
    <row r="68" spans="1:4" ht="25.5">
      <c r="A68" s="15" t="s">
        <v>214</v>
      </c>
      <c r="B68" s="28" t="s">
        <v>4</v>
      </c>
      <c r="C68" s="28" t="s">
        <v>230</v>
      </c>
      <c r="D68" s="28" t="s">
        <v>231</v>
      </c>
    </row>
    <row r="69" spans="1:4">
      <c r="A69" s="15" t="s">
        <v>8</v>
      </c>
      <c r="B69" s="33">
        <v>138846.65</v>
      </c>
      <c r="C69" s="33">
        <v>146830.97455000001</v>
      </c>
      <c r="D69" s="33">
        <v>161980.97455000001</v>
      </c>
    </row>
    <row r="70" spans="1:4">
      <c r="A70" s="15" t="s">
        <v>9</v>
      </c>
      <c r="B70" s="33"/>
      <c r="C70" s="33"/>
      <c r="D70" s="33"/>
    </row>
    <row r="71" spans="1:4">
      <c r="A71" s="15" t="s">
        <v>10</v>
      </c>
      <c r="B71" s="33">
        <v>17014.05</v>
      </c>
      <c r="C71" s="33">
        <v>17881.766549999997</v>
      </c>
      <c r="D71" s="33">
        <v>17881.766549999997</v>
      </c>
    </row>
    <row r="72" spans="1:4">
      <c r="A72" s="15" t="s">
        <v>11</v>
      </c>
      <c r="B72" s="33">
        <v>1053.3802298930277</v>
      </c>
      <c r="C72" s="33">
        <v>1107.1026216175719</v>
      </c>
      <c r="D72" s="33">
        <v>1107.1026216175719</v>
      </c>
    </row>
    <row r="73" spans="1:4">
      <c r="A73" s="15" t="s">
        <v>12</v>
      </c>
      <c r="B73" s="33">
        <v>16151.86</v>
      </c>
      <c r="C73" s="33">
        <v>16151.86</v>
      </c>
      <c r="D73" s="33">
        <v>16151.86</v>
      </c>
    </row>
    <row r="74" spans="1:4">
      <c r="A74" s="15" t="s">
        <v>13</v>
      </c>
      <c r="B74" s="33" t="s">
        <v>241</v>
      </c>
      <c r="C74" s="33" t="s">
        <v>241</v>
      </c>
      <c r="D74" s="33" t="s">
        <v>241</v>
      </c>
    </row>
    <row r="75" spans="1:4" hidden="1" outlineLevel="1">
      <c r="A75" s="15" t="s">
        <v>14</v>
      </c>
      <c r="B75" s="33"/>
      <c r="C75" s="33"/>
      <c r="D75" s="33"/>
    </row>
    <row r="76" spans="1:4" hidden="1" outlineLevel="1">
      <c r="A76" s="15" t="s">
        <v>15</v>
      </c>
      <c r="B76" s="33"/>
      <c r="C76" s="33"/>
      <c r="D76" s="33"/>
    </row>
    <row r="77" spans="1:4" hidden="1" outlineLevel="1">
      <c r="A77" s="15" t="s">
        <v>187</v>
      </c>
      <c r="B77" s="33"/>
      <c r="C77" s="33"/>
      <c r="D77" s="33"/>
    </row>
    <row r="78" spans="1:4" hidden="1" outlineLevel="1">
      <c r="A78" s="15" t="s">
        <v>16</v>
      </c>
      <c r="B78" s="33"/>
      <c r="C78" s="33"/>
      <c r="D78" s="33"/>
    </row>
    <row r="79" spans="1:4" hidden="1" outlineLevel="1">
      <c r="A79" s="15" t="s">
        <v>13</v>
      </c>
      <c r="B79" s="33"/>
      <c r="C79" s="33"/>
      <c r="D79" s="33"/>
    </row>
    <row r="80" spans="1:4" hidden="1" outlineLevel="1">
      <c r="A80" s="15" t="s">
        <v>17</v>
      </c>
      <c r="B80" s="33"/>
      <c r="C80" s="33"/>
      <c r="D80" s="33"/>
    </row>
    <row r="81" spans="1:4" hidden="1" outlineLevel="1">
      <c r="A81" s="15" t="s">
        <v>186</v>
      </c>
      <c r="B81" s="33"/>
      <c r="C81" s="33"/>
      <c r="D81" s="33"/>
    </row>
    <row r="82" spans="1:4" hidden="1" outlineLevel="1">
      <c r="A82" s="15" t="s">
        <v>18</v>
      </c>
      <c r="B82" s="33"/>
      <c r="C82" s="33"/>
      <c r="D82" s="33"/>
    </row>
    <row r="83" spans="1:4" hidden="1" outlineLevel="1">
      <c r="A83" s="15" t="s">
        <v>16</v>
      </c>
      <c r="B83" s="33"/>
      <c r="C83" s="33"/>
      <c r="D83" s="33"/>
    </row>
    <row r="84" spans="1:4" hidden="1" outlineLevel="1">
      <c r="A84" s="15" t="s">
        <v>13</v>
      </c>
      <c r="B84" s="33"/>
      <c r="C84" s="33"/>
      <c r="D84" s="33"/>
    </row>
    <row r="85" spans="1:4" hidden="1" outlineLevel="1">
      <c r="A85" s="15" t="s">
        <v>19</v>
      </c>
      <c r="B85" s="33"/>
      <c r="C85" s="33"/>
      <c r="D85" s="33"/>
    </row>
    <row r="86" spans="1:4" hidden="1" outlineLevel="1">
      <c r="A86" s="15" t="s">
        <v>188</v>
      </c>
      <c r="B86" s="33"/>
      <c r="C86" s="33"/>
      <c r="D86" s="33"/>
    </row>
    <row r="87" spans="1:4" hidden="1" outlineLevel="1">
      <c r="A87" s="15" t="s">
        <v>190</v>
      </c>
      <c r="B87" s="33"/>
      <c r="C87" s="33"/>
      <c r="D87" s="33"/>
    </row>
    <row r="88" spans="1:4" hidden="1" outlineLevel="1">
      <c r="A88" s="15" t="s">
        <v>16</v>
      </c>
      <c r="B88" s="33"/>
      <c r="C88" s="33"/>
      <c r="D88" s="33"/>
    </row>
    <row r="89" spans="1:4" hidden="1" outlineLevel="1">
      <c r="A89" s="15" t="s">
        <v>13</v>
      </c>
      <c r="B89" s="33"/>
      <c r="C89" s="33"/>
      <c r="D89" s="33"/>
    </row>
    <row r="90" spans="1:4" hidden="1" outlineLevel="1">
      <c r="A90" s="15" t="s">
        <v>20</v>
      </c>
      <c r="B90" s="33"/>
      <c r="C90" s="33"/>
      <c r="D90" s="33"/>
    </row>
    <row r="91" spans="1:4" hidden="1" outlineLevel="1">
      <c r="A91" s="15" t="s">
        <v>21</v>
      </c>
      <c r="B91" s="33"/>
      <c r="C91" s="33"/>
      <c r="D91" s="33"/>
    </row>
    <row r="92" spans="1:4" hidden="1" outlineLevel="1">
      <c r="A92" s="15" t="s">
        <v>190</v>
      </c>
      <c r="B92" s="33"/>
      <c r="C92" s="33"/>
      <c r="D92" s="33"/>
    </row>
    <row r="93" spans="1:4" hidden="1" outlineLevel="1">
      <c r="A93" s="15" t="s">
        <v>16</v>
      </c>
      <c r="B93" s="33"/>
      <c r="C93" s="33"/>
      <c r="D93" s="33"/>
    </row>
    <row r="94" spans="1:4" hidden="1" outlineLevel="1">
      <c r="A94" s="15" t="s">
        <v>13</v>
      </c>
      <c r="B94" s="33"/>
      <c r="C94" s="33"/>
      <c r="D94" s="33"/>
    </row>
    <row r="95" spans="1:4" hidden="1" outlineLevel="1">
      <c r="A95" s="15" t="s">
        <v>22</v>
      </c>
      <c r="B95" s="33"/>
      <c r="C95" s="33"/>
      <c r="D95" s="33"/>
    </row>
    <row r="96" spans="1:4" hidden="1" outlineLevel="1">
      <c r="A96" s="15" t="s">
        <v>23</v>
      </c>
      <c r="B96" s="33"/>
      <c r="C96" s="33"/>
      <c r="D96" s="33"/>
    </row>
    <row r="97" spans="1:4" hidden="1" outlineLevel="1">
      <c r="A97" s="15" t="s">
        <v>189</v>
      </c>
      <c r="B97" s="35"/>
      <c r="C97" s="35"/>
      <c r="D97" s="35"/>
    </row>
    <row r="98" spans="1:4" hidden="1" outlineLevel="1">
      <c r="A98" s="15" t="s">
        <v>12</v>
      </c>
      <c r="B98" s="33"/>
      <c r="C98" s="33"/>
      <c r="D98" s="33"/>
    </row>
    <row r="99" spans="1:4" hidden="1" outlineLevel="1">
      <c r="A99" s="15" t="s">
        <v>13</v>
      </c>
      <c r="B99" s="33"/>
      <c r="C99" s="33"/>
      <c r="D99" s="33"/>
    </row>
    <row r="100" spans="1:4" hidden="1" outlineLevel="1">
      <c r="A100" s="15" t="s">
        <v>24</v>
      </c>
      <c r="B100" s="33"/>
      <c r="C100" s="33"/>
      <c r="D100" s="33"/>
    </row>
    <row r="101" spans="1:4" hidden="1" outlineLevel="1">
      <c r="A101" s="15" t="s">
        <v>25</v>
      </c>
      <c r="B101" s="33"/>
      <c r="C101" s="33"/>
      <c r="D101" s="33"/>
    </row>
    <row r="102" spans="1:4" hidden="1" outlineLevel="1">
      <c r="A102" s="15" t="s">
        <v>191</v>
      </c>
      <c r="B102" s="33"/>
      <c r="C102" s="33"/>
      <c r="D102" s="33"/>
    </row>
    <row r="103" spans="1:4" hidden="1" outlineLevel="1">
      <c r="A103" s="15" t="s">
        <v>12</v>
      </c>
      <c r="B103" s="33"/>
      <c r="C103" s="33"/>
      <c r="D103" s="33"/>
    </row>
    <row r="104" spans="1:4" hidden="1" outlineLevel="1">
      <c r="A104" s="15" t="s">
        <v>13</v>
      </c>
      <c r="B104" s="33"/>
      <c r="C104" s="33"/>
      <c r="D104" s="33"/>
    </row>
    <row r="105" spans="1:4" hidden="1" outlineLevel="1">
      <c r="A105" s="15" t="s">
        <v>26</v>
      </c>
      <c r="B105" s="33"/>
      <c r="C105" s="33"/>
      <c r="D105" s="33"/>
    </row>
    <row r="106" spans="1:4" hidden="1" outlineLevel="1">
      <c r="A106" s="15" t="s">
        <v>27</v>
      </c>
      <c r="B106" s="33"/>
      <c r="C106" s="33"/>
      <c r="D106" s="33"/>
    </row>
    <row r="107" spans="1:4" hidden="1" outlineLevel="1">
      <c r="A107" s="15" t="s">
        <v>192</v>
      </c>
      <c r="B107" s="35"/>
      <c r="C107" s="35"/>
      <c r="D107" s="35"/>
    </row>
    <row r="108" spans="1:4" hidden="1" outlineLevel="1">
      <c r="A108" s="15" t="s">
        <v>12</v>
      </c>
      <c r="B108" s="33"/>
      <c r="C108" s="33"/>
      <c r="D108" s="33"/>
    </row>
    <row r="109" spans="1:4" hidden="1" outlineLevel="1">
      <c r="A109" s="15" t="s">
        <v>13</v>
      </c>
      <c r="B109" s="33"/>
      <c r="C109" s="33"/>
      <c r="D109" s="33"/>
    </row>
    <row r="110" spans="1:4" hidden="1" outlineLevel="1">
      <c r="A110" s="15" t="s">
        <v>28</v>
      </c>
      <c r="C110" s="26"/>
      <c r="D110" s="26"/>
    </row>
    <row r="111" spans="1:4" hidden="1" outlineLevel="1">
      <c r="A111" s="15" t="s">
        <v>29</v>
      </c>
      <c r="B111" s="33"/>
      <c r="C111" s="33"/>
      <c r="D111" s="33"/>
    </row>
    <row r="112" spans="1:4" hidden="1" outlineLevel="1">
      <c r="A112" s="15" t="s">
        <v>193</v>
      </c>
      <c r="B112" s="33"/>
      <c r="C112" s="33"/>
      <c r="D112" s="33"/>
    </row>
    <row r="113" spans="1:4" hidden="1" outlineLevel="1">
      <c r="A113" s="15" t="s">
        <v>12</v>
      </c>
      <c r="B113" s="33"/>
      <c r="C113" s="33"/>
      <c r="D113" s="33"/>
    </row>
    <row r="114" spans="1:4" hidden="1" outlineLevel="1">
      <c r="A114" s="15" t="s">
        <v>13</v>
      </c>
      <c r="B114" s="33"/>
      <c r="C114" s="33"/>
      <c r="D114" s="33"/>
    </row>
    <row r="115" spans="1:4" hidden="1" outlineLevel="1">
      <c r="A115" s="15" t="s">
        <v>30</v>
      </c>
      <c r="B115" s="33"/>
      <c r="C115" s="33"/>
      <c r="D115" s="33"/>
    </row>
    <row r="116" spans="1:4" hidden="1" outlineLevel="1">
      <c r="A116" s="15" t="s">
        <v>31</v>
      </c>
      <c r="B116" s="33"/>
      <c r="C116" s="33"/>
      <c r="D116" s="33"/>
    </row>
    <row r="117" spans="1:4" hidden="1" outlineLevel="1">
      <c r="A117" s="15" t="s">
        <v>193</v>
      </c>
      <c r="B117" s="33"/>
      <c r="C117" s="33"/>
      <c r="D117" s="33"/>
    </row>
    <row r="118" spans="1:4" hidden="1" outlineLevel="1">
      <c r="A118" s="15" t="s">
        <v>12</v>
      </c>
      <c r="B118" s="33"/>
      <c r="C118" s="33"/>
      <c r="D118" s="33"/>
    </row>
    <row r="119" spans="1:4" hidden="1" outlineLevel="1">
      <c r="A119" s="15" t="s">
        <v>13</v>
      </c>
      <c r="B119" s="33"/>
      <c r="C119" s="33"/>
      <c r="D119" s="33"/>
    </row>
    <row r="120" spans="1:4" hidden="1" outlineLevel="1">
      <c r="A120" s="15" t="s">
        <v>32</v>
      </c>
      <c r="B120" s="33"/>
      <c r="C120" s="33"/>
      <c r="D120" s="33"/>
    </row>
    <row r="121" spans="1:4" hidden="1" outlineLevel="1">
      <c r="A121" s="15" t="s">
        <v>33</v>
      </c>
      <c r="B121" s="33"/>
      <c r="C121" s="33"/>
      <c r="D121" s="33"/>
    </row>
    <row r="122" spans="1:4" hidden="1" outlineLevel="1">
      <c r="A122" s="15" t="s">
        <v>194</v>
      </c>
      <c r="B122" s="33"/>
      <c r="C122" s="33"/>
      <c r="D122" s="33"/>
    </row>
    <row r="123" spans="1:4" hidden="1" outlineLevel="1">
      <c r="A123" s="15" t="s">
        <v>12</v>
      </c>
      <c r="B123" s="33"/>
      <c r="C123" s="33"/>
      <c r="D123" s="33"/>
    </row>
    <row r="124" spans="1:4" hidden="1" outlineLevel="1">
      <c r="A124" s="15" t="s">
        <v>13</v>
      </c>
      <c r="B124" s="33"/>
      <c r="C124" s="33"/>
      <c r="D124" s="33"/>
    </row>
    <row r="125" spans="1:4" hidden="1" outlineLevel="1">
      <c r="A125" s="15" t="s">
        <v>34</v>
      </c>
      <c r="B125" s="33"/>
      <c r="C125" s="33"/>
      <c r="D125" s="33"/>
    </row>
    <row r="126" spans="1:4" hidden="1" outlineLevel="1">
      <c r="A126" s="15" t="s">
        <v>35</v>
      </c>
      <c r="B126" s="33"/>
      <c r="C126" s="33"/>
      <c r="D126" s="33"/>
    </row>
    <row r="127" spans="1:4" hidden="1" outlineLevel="1">
      <c r="A127" s="15" t="s">
        <v>194</v>
      </c>
      <c r="B127" s="33"/>
      <c r="C127" s="33"/>
      <c r="D127" s="33"/>
    </row>
    <row r="128" spans="1:4" hidden="1" outlineLevel="1">
      <c r="A128" s="15" t="s">
        <v>12</v>
      </c>
      <c r="B128" s="33"/>
      <c r="C128" s="33"/>
      <c r="D128" s="33"/>
    </row>
    <row r="129" spans="1:4" hidden="1" outlineLevel="1">
      <c r="A129" s="15" t="s">
        <v>13</v>
      </c>
      <c r="B129" s="33"/>
      <c r="C129" s="33"/>
      <c r="D129" s="33"/>
    </row>
    <row r="130" spans="1:4" hidden="1" outlineLevel="1">
      <c r="A130" s="15" t="s">
        <v>36</v>
      </c>
      <c r="B130" s="33"/>
      <c r="C130" s="33"/>
      <c r="D130" s="33"/>
    </row>
    <row r="131" spans="1:4" hidden="1" outlineLevel="1">
      <c r="A131" s="15" t="s">
        <v>37</v>
      </c>
      <c r="B131" s="33"/>
      <c r="C131" s="33"/>
      <c r="D131" s="33"/>
    </row>
    <row r="132" spans="1:4" hidden="1" outlineLevel="1">
      <c r="A132" s="15" t="s">
        <v>189</v>
      </c>
      <c r="B132" s="33"/>
      <c r="C132" s="33"/>
      <c r="D132" s="33"/>
    </row>
    <row r="133" spans="1:4" hidden="1" outlineLevel="1">
      <c r="A133" s="15" t="s">
        <v>12</v>
      </c>
      <c r="B133" s="33"/>
      <c r="C133" s="33"/>
      <c r="D133" s="33"/>
    </row>
    <row r="134" spans="1:4" hidden="1" outlineLevel="1">
      <c r="A134" s="15" t="s">
        <v>13</v>
      </c>
      <c r="B134" s="33"/>
      <c r="C134" s="33"/>
      <c r="D134" s="33"/>
    </row>
    <row r="135" spans="1:4" hidden="1" outlineLevel="1">
      <c r="A135" s="15" t="s">
        <v>38</v>
      </c>
      <c r="B135" s="33"/>
      <c r="C135" s="33"/>
      <c r="D135" s="33"/>
    </row>
    <row r="136" spans="1:4" hidden="1" outlineLevel="1">
      <c r="A136" s="15" t="s">
        <v>195</v>
      </c>
      <c r="B136" s="33"/>
      <c r="C136" s="33"/>
      <c r="D136" s="33"/>
    </row>
    <row r="137" spans="1:4" hidden="1" outlineLevel="1">
      <c r="A137" s="15" t="s">
        <v>194</v>
      </c>
      <c r="B137" s="33"/>
      <c r="C137" s="33"/>
      <c r="D137" s="33"/>
    </row>
    <row r="138" spans="1:4" hidden="1" outlineLevel="1">
      <c r="A138" s="15" t="s">
        <v>12</v>
      </c>
      <c r="B138" s="33"/>
      <c r="C138" s="33"/>
      <c r="D138" s="33"/>
    </row>
    <row r="139" spans="1:4" hidden="1" outlineLevel="1">
      <c r="A139" s="15" t="s">
        <v>13</v>
      </c>
      <c r="B139" s="33"/>
      <c r="C139" s="33"/>
      <c r="D139" s="33"/>
    </row>
    <row r="140" spans="1:4" collapsed="1">
      <c r="A140" s="15" t="s">
        <v>196</v>
      </c>
      <c r="B140" s="34"/>
      <c r="C140" s="34"/>
      <c r="D140" s="34"/>
    </row>
    <row r="141" spans="1:4">
      <c r="A141" s="15" t="s">
        <v>242</v>
      </c>
      <c r="B141" s="34">
        <v>121832.6</v>
      </c>
      <c r="C141" s="34">
        <v>128949.20800000001</v>
      </c>
      <c r="D141" s="34">
        <v>144099.20800000001</v>
      </c>
    </row>
    <row r="142" spans="1:4">
      <c r="A142" s="15" t="s">
        <v>13</v>
      </c>
      <c r="B142" s="33" t="s">
        <v>241</v>
      </c>
      <c r="C142" s="33" t="s">
        <v>241</v>
      </c>
      <c r="D142" s="33" t="s">
        <v>241</v>
      </c>
    </row>
    <row r="143" spans="1:4">
      <c r="A143" s="15" t="s">
        <v>243</v>
      </c>
      <c r="B143" s="34">
        <v>1.2319852919688226</v>
      </c>
      <c r="C143" s="34">
        <v>1.3039492522282905</v>
      </c>
      <c r="D143" s="34">
        <v>1.4571477982112842</v>
      </c>
    </row>
    <row r="144" spans="1:4">
      <c r="A144" s="15" t="s">
        <v>244</v>
      </c>
      <c r="B144" s="34">
        <v>98891.278000000006</v>
      </c>
      <c r="C144" s="34">
        <v>98891.278000000006</v>
      </c>
      <c r="D144" s="34">
        <v>98891.278000000006</v>
      </c>
    </row>
    <row r="145" spans="1:4" hidden="1" outlineLevel="1">
      <c r="A145" s="15" t="s">
        <v>39</v>
      </c>
      <c r="B145" s="33"/>
      <c r="C145" s="33"/>
      <c r="D145" s="33"/>
    </row>
    <row r="146" spans="1:4" hidden="1" outlineLevel="1">
      <c r="A146" s="15" t="s">
        <v>40</v>
      </c>
      <c r="B146" s="33"/>
      <c r="C146" s="33"/>
      <c r="D146" s="33"/>
    </row>
    <row r="147" spans="1:4" hidden="1" outlineLevel="1">
      <c r="A147" s="15" t="s">
        <v>197</v>
      </c>
      <c r="B147" s="33"/>
      <c r="C147" s="33"/>
      <c r="D147" s="33"/>
    </row>
    <row r="148" spans="1:4" hidden="1" outlineLevel="1">
      <c r="A148" s="15" t="s">
        <v>12</v>
      </c>
      <c r="B148" s="33"/>
      <c r="C148" s="33"/>
      <c r="D148" s="33"/>
    </row>
    <row r="149" spans="1:4" hidden="1" outlineLevel="1">
      <c r="A149" s="15" t="s">
        <v>13</v>
      </c>
      <c r="B149" s="33"/>
      <c r="C149" s="33"/>
      <c r="D149" s="33"/>
    </row>
    <row r="150" spans="1:4" collapsed="1">
      <c r="A150" s="9" t="s">
        <v>208</v>
      </c>
    </row>
    <row r="151" spans="1:4">
      <c r="A151" s="9" t="s">
        <v>41</v>
      </c>
    </row>
    <row r="152" spans="1:4">
      <c r="A152" s="13"/>
      <c r="B152" s="36"/>
    </row>
    <row r="153" spans="1:4" hidden="1">
      <c r="A153" s="30"/>
      <c r="B153" s="37"/>
    </row>
    <row r="154" spans="1:4" hidden="1"/>
  </sheetData>
  <mergeCells count="21">
    <mergeCell ref="B8:D8"/>
    <mergeCell ref="A58:D58"/>
    <mergeCell ref="B37:D37"/>
    <mergeCell ref="A56:D56"/>
    <mergeCell ref="A55:D55"/>
    <mergeCell ref="B9:D9"/>
    <mergeCell ref="A49:A50"/>
    <mergeCell ref="A57:D57"/>
    <mergeCell ref="A22:A23"/>
    <mergeCell ref="A24:A25"/>
    <mergeCell ref="A32:A34"/>
    <mergeCell ref="A26:A27"/>
    <mergeCell ref="B36:D36"/>
    <mergeCell ref="B52:D52"/>
    <mergeCell ref="A7:D7"/>
    <mergeCell ref="A1:D1"/>
    <mergeCell ref="B2:D2"/>
    <mergeCell ref="B3:D3"/>
    <mergeCell ref="B4:D4"/>
    <mergeCell ref="B5:D5"/>
    <mergeCell ref="B6:D6"/>
  </mergeCells>
  <phoneticPr fontId="16" type="noConversion"/>
  <pageMargins left="0.79" right="0.16" top="0.31" bottom="0.24" header="0.17" footer="0.18"/>
  <pageSetup paperSize="9" scale="83" fitToHeight="2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D65"/>
  <sheetViews>
    <sheetView view="pageBreakPreview" topLeftCell="A61" zoomScaleSheetLayoutView="100" workbookViewId="0">
      <selection activeCell="A34" sqref="A34:H34"/>
    </sheetView>
  </sheetViews>
  <sheetFormatPr defaultRowHeight="12.75"/>
  <cols>
    <col min="1" max="1" width="59.7109375" style="5" customWidth="1"/>
    <col min="2" max="2" width="42.7109375" style="26" customWidth="1"/>
    <col min="3" max="8" width="14.42578125" style="5" customWidth="1"/>
    <col min="9" max="14" width="13.5703125" style="5" customWidth="1"/>
    <col min="15" max="15" width="23" style="5" customWidth="1"/>
    <col min="16" max="16384" width="9.140625" style="5"/>
  </cols>
  <sheetData>
    <row r="1" spans="1:4" ht="51" customHeight="1">
      <c r="A1" s="189" t="s">
        <v>254</v>
      </c>
      <c r="B1" s="189"/>
    </row>
    <row r="2" spans="1:4">
      <c r="A2" s="14" t="s">
        <v>202</v>
      </c>
      <c r="B2" s="16" t="s">
        <v>2</v>
      </c>
      <c r="C2" s="17"/>
      <c r="D2" s="17"/>
    </row>
    <row r="3" spans="1:4">
      <c r="A3" s="14" t="s">
        <v>203</v>
      </c>
      <c r="B3" s="16">
        <v>3808108339</v>
      </c>
      <c r="C3" s="17"/>
      <c r="D3" s="17"/>
    </row>
    <row r="4" spans="1:4">
      <c r="A4" s="14" t="s">
        <v>204</v>
      </c>
      <c r="B4" s="16" t="s">
        <v>3</v>
      </c>
      <c r="C4" s="17"/>
      <c r="D4" s="17"/>
    </row>
    <row r="5" spans="1:4">
      <c r="A5" s="14" t="s">
        <v>205</v>
      </c>
      <c r="B5" s="16" t="str">
        <f>'раздел 2 ТЕПЛО'!B5:D5</f>
        <v>Индустриальная, д.19, Саяногорск, 655603, Хакасия</v>
      </c>
      <c r="C5" s="17"/>
      <c r="D5" s="17"/>
    </row>
    <row r="7" spans="1:4">
      <c r="A7" s="14" t="s">
        <v>43</v>
      </c>
      <c r="B7" s="16" t="s">
        <v>215</v>
      </c>
      <c r="C7" s="17"/>
      <c r="D7" s="17"/>
    </row>
    <row r="8" spans="1:4">
      <c r="A8" s="14" t="s">
        <v>114</v>
      </c>
      <c r="B8" s="16" t="s">
        <v>199</v>
      </c>
      <c r="C8" s="17"/>
      <c r="D8" s="17"/>
    </row>
    <row r="9" spans="1:4" ht="25.5">
      <c r="A9" s="14" t="s">
        <v>115</v>
      </c>
      <c r="B9" s="28" t="s">
        <v>199</v>
      </c>
      <c r="C9" s="17"/>
      <c r="D9" s="17"/>
    </row>
    <row r="10" spans="1:4" ht="25.5">
      <c r="A10" s="14" t="s">
        <v>116</v>
      </c>
      <c r="B10" s="28" t="s">
        <v>199</v>
      </c>
      <c r="C10" s="17"/>
      <c r="D10" s="17"/>
    </row>
    <row r="11" spans="1:4" ht="38.25">
      <c r="A11" s="14" t="s">
        <v>117</v>
      </c>
      <c r="B11" s="28" t="s">
        <v>199</v>
      </c>
    </row>
    <row r="12" spans="1:4">
      <c r="A12" s="25" t="s">
        <v>208</v>
      </c>
    </row>
    <row r="13" spans="1:4" ht="33.75" customHeight="1">
      <c r="A13" s="190" t="s">
        <v>44</v>
      </c>
      <c r="B13" s="190"/>
    </row>
    <row r="15" spans="1:4" ht="48.75" customHeight="1">
      <c r="A15" s="189" t="s">
        <v>134</v>
      </c>
      <c r="B15" s="189"/>
    </row>
    <row r="16" spans="1:4">
      <c r="A16" s="14" t="s">
        <v>202</v>
      </c>
      <c r="B16" s="16" t="s">
        <v>2</v>
      </c>
    </row>
    <row r="17" spans="1:2">
      <c r="A17" s="14" t="s">
        <v>203</v>
      </c>
      <c r="B17" s="16">
        <v>3808108339</v>
      </c>
    </row>
    <row r="18" spans="1:2">
      <c r="A18" s="14" t="s">
        <v>204</v>
      </c>
      <c r="B18" s="16" t="s">
        <v>3</v>
      </c>
    </row>
    <row r="19" spans="1:2">
      <c r="A19" s="14" t="s">
        <v>205</v>
      </c>
      <c r="B19" s="16" t="str">
        <f>$B$5</f>
        <v>Индустриальная, д.19, Саяногорск, 655603, Хакасия</v>
      </c>
    </row>
    <row r="20" spans="1:2">
      <c r="A20" s="14" t="s">
        <v>213</v>
      </c>
      <c r="B20" s="16" t="s">
        <v>1</v>
      </c>
    </row>
    <row r="22" spans="1:2">
      <c r="A22" s="14" t="s">
        <v>43</v>
      </c>
      <c r="B22" s="16" t="s">
        <v>215</v>
      </c>
    </row>
    <row r="23" spans="1:2" ht="25.5">
      <c r="A23" s="14" t="s">
        <v>135</v>
      </c>
      <c r="B23" s="28" t="s">
        <v>199</v>
      </c>
    </row>
    <row r="24" spans="1:2">
      <c r="A24" s="14" t="s">
        <v>136</v>
      </c>
      <c r="B24" s="28" t="s">
        <v>199</v>
      </c>
    </row>
    <row r="25" spans="1:2" ht="25.5">
      <c r="A25" s="14" t="s">
        <v>137</v>
      </c>
      <c r="B25" s="28" t="s">
        <v>199</v>
      </c>
    </row>
    <row r="26" spans="1:2" ht="140.25">
      <c r="A26" s="14" t="s">
        <v>71</v>
      </c>
      <c r="B26" s="48" t="s">
        <v>248</v>
      </c>
    </row>
    <row r="27" spans="1:2">
      <c r="A27" s="25" t="s">
        <v>208</v>
      </c>
    </row>
    <row r="28" spans="1:2" s="6" customFormat="1" ht="36.75" customHeight="1">
      <c r="A28" s="194" t="s">
        <v>72</v>
      </c>
      <c r="B28" s="194"/>
    </row>
    <row r="29" spans="1:2" s="6" customFormat="1" ht="36.75" customHeight="1">
      <c r="A29" s="194" t="s">
        <v>73</v>
      </c>
      <c r="B29" s="194"/>
    </row>
    <row r="30" spans="1:2">
      <c r="A30" s="25"/>
    </row>
    <row r="31" spans="1:2" ht="40.5" customHeight="1">
      <c r="A31" s="189" t="s">
        <v>138</v>
      </c>
      <c r="B31" s="189"/>
    </row>
    <row r="32" spans="1:2">
      <c r="A32" s="15" t="s">
        <v>202</v>
      </c>
      <c r="B32" s="16" t="s">
        <v>2</v>
      </c>
    </row>
    <row r="33" spans="1:2">
      <c r="A33" s="15" t="s">
        <v>203</v>
      </c>
      <c r="B33" s="16">
        <v>3808108339</v>
      </c>
    </row>
    <row r="34" spans="1:2">
      <c r="A34" s="15" t="s">
        <v>204</v>
      </c>
      <c r="B34" s="16" t="s">
        <v>3</v>
      </c>
    </row>
    <row r="35" spans="1:2">
      <c r="A35" s="15" t="s">
        <v>205</v>
      </c>
      <c r="B35" s="16" t="str">
        <f>$B$19</f>
        <v>Индустриальная, д.19, Саяногорск, 655603, Хакасия</v>
      </c>
    </row>
    <row r="36" spans="1:2" ht="25.5">
      <c r="A36" s="15" t="s">
        <v>172</v>
      </c>
      <c r="B36" s="16" t="s">
        <v>1</v>
      </c>
    </row>
    <row r="37" spans="1:2">
      <c r="A37" s="25" t="s">
        <v>208</v>
      </c>
    </row>
    <row r="38" spans="1:2" ht="31.5" customHeight="1">
      <c r="A38" s="190" t="s">
        <v>74</v>
      </c>
      <c r="B38" s="190"/>
    </row>
    <row r="39" spans="1:2">
      <c r="A39" s="25"/>
    </row>
    <row r="40" spans="1:2" ht="41.25" customHeight="1">
      <c r="A40" s="189" t="s">
        <v>139</v>
      </c>
      <c r="B40" s="189"/>
    </row>
    <row r="41" spans="1:2">
      <c r="A41" s="15" t="s">
        <v>202</v>
      </c>
      <c r="B41" s="16" t="s">
        <v>2</v>
      </c>
    </row>
    <row r="42" spans="1:2">
      <c r="A42" s="15" t="s">
        <v>203</v>
      </c>
      <c r="B42" s="16">
        <v>3808108339</v>
      </c>
    </row>
    <row r="43" spans="1:2">
      <c r="A43" s="15" t="s">
        <v>204</v>
      </c>
      <c r="B43" s="16" t="s">
        <v>3</v>
      </c>
    </row>
    <row r="44" spans="1:2">
      <c r="A44" s="15" t="s">
        <v>205</v>
      </c>
      <c r="B44" s="16" t="s">
        <v>240</v>
      </c>
    </row>
    <row r="45" spans="1:2">
      <c r="A45" s="15" t="s">
        <v>213</v>
      </c>
      <c r="B45" s="16" t="s">
        <v>1</v>
      </c>
    </row>
    <row r="46" spans="1:2" ht="25.5">
      <c r="A46" s="15" t="s">
        <v>151</v>
      </c>
      <c r="B46" s="48" t="s">
        <v>262</v>
      </c>
    </row>
    <row r="47" spans="1:2">
      <c r="A47" s="15" t="s">
        <v>75</v>
      </c>
      <c r="B47" s="48" t="s">
        <v>263</v>
      </c>
    </row>
    <row r="48" spans="1:2">
      <c r="A48" s="15" t="s">
        <v>76</v>
      </c>
      <c r="B48" s="16" t="str">
        <f>$B$19</f>
        <v>Индустриальная, д.19, Саяногорск, 655603, Хакасия</v>
      </c>
    </row>
    <row r="49" spans="1:2">
      <c r="A49" s="15" t="s">
        <v>77</v>
      </c>
      <c r="B49" s="62" t="s">
        <v>259</v>
      </c>
    </row>
    <row r="50" spans="1:2" ht="15.75" customHeight="1">
      <c r="A50" s="15" t="s">
        <v>78</v>
      </c>
      <c r="B50" s="62" t="s">
        <v>258</v>
      </c>
    </row>
    <row r="52" spans="1:2" ht="41.25" customHeight="1">
      <c r="A52" s="24" t="s">
        <v>152</v>
      </c>
      <c r="B52" s="28" t="s">
        <v>159</v>
      </c>
    </row>
    <row r="53" spans="1:2" ht="38.25">
      <c r="A53" s="191" t="s">
        <v>157</v>
      </c>
      <c r="B53" s="28" t="s">
        <v>161</v>
      </c>
    </row>
    <row r="54" spans="1:2" ht="25.5">
      <c r="A54" s="192"/>
      <c r="B54" s="28" t="s">
        <v>162</v>
      </c>
    </row>
    <row r="55" spans="1:2" ht="42" customHeight="1">
      <c r="A55" s="192"/>
      <c r="B55" s="28" t="s">
        <v>163</v>
      </c>
    </row>
    <row r="56" spans="1:2" ht="25.5">
      <c r="A56" s="192"/>
      <c r="B56" s="28" t="s">
        <v>164</v>
      </c>
    </row>
    <row r="57" spans="1:2" ht="63.75">
      <c r="A57" s="192"/>
      <c r="B57" s="28" t="s">
        <v>165</v>
      </c>
    </row>
    <row r="58" spans="1:2" ht="25.5">
      <c r="A58" s="192"/>
      <c r="B58" s="28" t="s">
        <v>166</v>
      </c>
    </row>
    <row r="59" spans="1:2" ht="51">
      <c r="A59" s="192"/>
      <c r="B59" s="28" t="s">
        <v>167</v>
      </c>
    </row>
    <row r="60" spans="1:2" ht="25.5">
      <c r="A60" s="192"/>
      <c r="B60" s="28" t="s">
        <v>168</v>
      </c>
    </row>
    <row r="61" spans="1:2" ht="38.25">
      <c r="A61" s="192"/>
      <c r="B61" s="28" t="s">
        <v>169</v>
      </c>
    </row>
    <row r="62" spans="1:2" ht="38.25">
      <c r="A62" s="193"/>
      <c r="B62" s="28" t="s">
        <v>156</v>
      </c>
    </row>
    <row r="63" spans="1:2" ht="127.5">
      <c r="A63" s="24" t="s">
        <v>158</v>
      </c>
      <c r="B63" s="28" t="s">
        <v>160</v>
      </c>
    </row>
    <row r="64" spans="1:2">
      <c r="A64" s="25" t="s">
        <v>208</v>
      </c>
    </row>
    <row r="65" spans="1:2" ht="26.25" customHeight="1">
      <c r="A65" s="190" t="s">
        <v>74</v>
      </c>
      <c r="B65" s="190"/>
    </row>
  </sheetData>
  <mergeCells count="10">
    <mergeCell ref="A1:B1"/>
    <mergeCell ref="A65:B65"/>
    <mergeCell ref="A13:B13"/>
    <mergeCell ref="A53:A62"/>
    <mergeCell ref="A38:B38"/>
    <mergeCell ref="A40:B40"/>
    <mergeCell ref="A28:B28"/>
    <mergeCell ref="A29:B29"/>
    <mergeCell ref="A31:B31"/>
    <mergeCell ref="A15:B15"/>
  </mergeCells>
  <phoneticPr fontId="16" type="noConversion"/>
  <hyperlinks>
    <hyperlink ref="B50" r:id="rId1"/>
    <hyperlink ref="B49" r:id="rId2"/>
  </hyperlinks>
  <pageMargins left="0.74803149606299213" right="0.15748031496062992" top="0.51181102362204722" bottom="0.27559055118110237" header="0.27559055118110237" footer="0.15748031496062992"/>
  <pageSetup paperSize="9" scale="88" fitToHeight="2" orientation="portrait" r:id="rId3"/>
  <headerFooter alignWithMargins="0"/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F73"/>
  <sheetViews>
    <sheetView showGridLines="0" view="pageBreakPreview" topLeftCell="A22" zoomScaleSheetLayoutView="100" workbookViewId="0">
      <selection activeCell="A34" sqref="A34:H34"/>
    </sheetView>
  </sheetViews>
  <sheetFormatPr defaultRowHeight="12.75"/>
  <cols>
    <col min="1" max="1" width="62.140625" style="5" customWidth="1"/>
    <col min="2" max="2" width="19.85546875" style="7" customWidth="1"/>
    <col min="3" max="3" width="19.7109375" style="5" customWidth="1"/>
    <col min="4" max="4" width="0.140625" style="5" hidden="1" customWidth="1"/>
    <col min="5" max="11" width="18" style="5" customWidth="1"/>
    <col min="12" max="13" width="18.42578125" style="5" customWidth="1"/>
    <col min="14" max="14" width="13.5703125" style="5" customWidth="1"/>
    <col min="15" max="15" width="23" style="5" customWidth="1"/>
    <col min="16" max="16384" width="9.140625" style="5"/>
  </cols>
  <sheetData>
    <row r="1" spans="1:3">
      <c r="A1" s="25"/>
    </row>
    <row r="2" spans="1:3">
      <c r="A2" s="200" t="s">
        <v>118</v>
      </c>
      <c r="B2" s="200"/>
    </row>
    <row r="3" spans="1:3">
      <c r="A3" s="200"/>
      <c r="B3" s="200"/>
    </row>
    <row r="4" spans="1:3">
      <c r="A4" s="26"/>
    </row>
    <row r="5" spans="1:3" ht="13.5" customHeight="1">
      <c r="A5" s="15" t="s">
        <v>202</v>
      </c>
      <c r="B5" s="196" t="s">
        <v>2</v>
      </c>
      <c r="C5" s="198"/>
    </row>
    <row r="6" spans="1:3">
      <c r="A6" s="15" t="s">
        <v>203</v>
      </c>
      <c r="B6" s="196">
        <v>3808108339</v>
      </c>
      <c r="C6" s="198"/>
    </row>
    <row r="7" spans="1:3">
      <c r="A7" s="15" t="s">
        <v>204</v>
      </c>
      <c r="B7" s="196" t="s">
        <v>3</v>
      </c>
      <c r="C7" s="198"/>
    </row>
    <row r="8" spans="1:3" ht="12.75" customHeight="1">
      <c r="A8" s="15" t="s">
        <v>205</v>
      </c>
      <c r="B8" s="196" t="str">
        <f>'раздел 3 5 6 7 ТЕПЛО'!B5</f>
        <v>Индустриальная, д.19, Саяногорск, 655603, Хакасия</v>
      </c>
      <c r="C8" s="198"/>
    </row>
    <row r="9" spans="1:3">
      <c r="A9" s="15" t="s">
        <v>45</v>
      </c>
      <c r="B9" s="183" t="s">
        <v>199</v>
      </c>
      <c r="C9" s="183"/>
    </row>
    <row r="10" spans="1:3">
      <c r="A10" s="9"/>
      <c r="B10" s="9"/>
    </row>
    <row r="11" spans="1:3" s="41" customFormat="1">
      <c r="A11" s="24" t="s">
        <v>46</v>
      </c>
      <c r="B11" s="199" t="s">
        <v>199</v>
      </c>
      <c r="C11" s="199"/>
    </row>
    <row r="12" spans="1:3">
      <c r="A12" s="15" t="s">
        <v>47</v>
      </c>
      <c r="B12" s="199" t="s">
        <v>199</v>
      </c>
      <c r="C12" s="199"/>
    </row>
    <row r="13" spans="1:3">
      <c r="A13" s="15" t="s">
        <v>153</v>
      </c>
      <c r="B13" s="199" t="s">
        <v>199</v>
      </c>
      <c r="C13" s="199"/>
    </row>
    <row r="14" spans="1:3" ht="25.5">
      <c r="A14" s="27" t="s">
        <v>48</v>
      </c>
      <c r="B14" s="199" t="s">
        <v>199</v>
      </c>
      <c r="C14" s="199"/>
    </row>
    <row r="15" spans="1:3">
      <c r="A15" s="25"/>
    </row>
    <row r="16" spans="1:3" ht="41.25" customHeight="1">
      <c r="A16" s="28" t="s">
        <v>49</v>
      </c>
      <c r="B16" s="28" t="s">
        <v>251</v>
      </c>
      <c r="C16" s="28" t="s">
        <v>119</v>
      </c>
    </row>
    <row r="17" spans="1:6">
      <c r="A17" s="15" t="s">
        <v>60</v>
      </c>
      <c r="B17" s="199"/>
      <c r="C17" s="199"/>
    </row>
    <row r="18" spans="1:6">
      <c r="A18" s="15"/>
      <c r="B18" s="155"/>
      <c r="C18" s="155"/>
    </row>
    <row r="19" spans="1:6">
      <c r="A19" s="15"/>
      <c r="B19" s="155"/>
      <c r="C19" s="155"/>
    </row>
    <row r="20" spans="1:6">
      <c r="A20" s="15"/>
      <c r="B20" s="155"/>
      <c r="C20" s="155"/>
    </row>
    <row r="21" spans="1:6">
      <c r="A21" s="15"/>
      <c r="B21" s="155"/>
      <c r="C21" s="155"/>
    </row>
    <row r="22" spans="1:6">
      <c r="A22" s="15"/>
      <c r="B22" s="155"/>
      <c r="C22" s="155"/>
    </row>
    <row r="23" spans="1:6">
      <c r="A23" s="38"/>
      <c r="B23" s="38"/>
      <c r="C23" s="38"/>
    </row>
    <row r="24" spans="1:6">
      <c r="A24" s="15" t="s">
        <v>46</v>
      </c>
      <c r="B24" s="199"/>
      <c r="C24" s="199"/>
    </row>
    <row r="25" spans="1:6">
      <c r="A25" s="15" t="s">
        <v>47</v>
      </c>
      <c r="B25" s="199"/>
      <c r="C25" s="199"/>
    </row>
    <row r="26" spans="1:6">
      <c r="A26" s="15" t="s">
        <v>153</v>
      </c>
      <c r="B26" s="199"/>
      <c r="C26" s="199"/>
    </row>
    <row r="27" spans="1:6" ht="25.5">
      <c r="A27" s="27" t="s">
        <v>48</v>
      </c>
      <c r="B27" s="63"/>
      <c r="C27" s="63"/>
    </row>
    <row r="28" spans="1:6">
      <c r="A28" s="25"/>
    </row>
    <row r="29" spans="1:6" ht="38.25">
      <c r="A29" s="15" t="s">
        <v>49</v>
      </c>
      <c r="B29" s="28" t="s">
        <v>251</v>
      </c>
      <c r="C29" s="28" t="s">
        <v>119</v>
      </c>
    </row>
    <row r="30" spans="1:6">
      <c r="A30" s="15" t="s">
        <v>60</v>
      </c>
      <c r="B30" s="199"/>
      <c r="C30" s="199"/>
    </row>
    <row r="31" spans="1:6">
      <c r="A31" s="15"/>
      <c r="B31" s="155"/>
      <c r="C31" s="155"/>
    </row>
    <row r="32" spans="1:6">
      <c r="A32" s="15"/>
      <c r="B32" s="155"/>
      <c r="C32" s="155"/>
      <c r="F32" s="12"/>
    </row>
    <row r="33" spans="1:5">
      <c r="A33" s="15"/>
      <c r="B33" s="155"/>
      <c r="C33" s="155"/>
      <c r="E33" s="12"/>
    </row>
    <row r="34" spans="1:5">
      <c r="A34" s="15"/>
      <c r="B34" s="155"/>
      <c r="C34" s="155"/>
    </row>
    <row r="35" spans="1:5">
      <c r="A35" s="15"/>
      <c r="B35" s="155"/>
      <c r="C35" s="155"/>
    </row>
    <row r="36" spans="1:5" ht="25.5">
      <c r="A36" s="15" t="s">
        <v>172</v>
      </c>
      <c r="B36" s="199" t="s">
        <v>199</v>
      </c>
      <c r="C36" s="199"/>
    </row>
    <row r="37" spans="1:5">
      <c r="A37" s="15" t="s">
        <v>47</v>
      </c>
      <c r="B37" s="199" t="s">
        <v>199</v>
      </c>
      <c r="C37" s="199"/>
    </row>
    <row r="38" spans="1:5">
      <c r="A38" s="15" t="s">
        <v>153</v>
      </c>
      <c r="B38" s="199" t="s">
        <v>199</v>
      </c>
      <c r="C38" s="199"/>
    </row>
    <row r="39" spans="1:5" ht="25.5">
      <c r="A39" s="27" t="s">
        <v>48</v>
      </c>
      <c r="B39" s="199" t="s">
        <v>199</v>
      </c>
      <c r="C39" s="199"/>
    </row>
    <row r="40" spans="1:5">
      <c r="A40" s="25"/>
    </row>
    <row r="41" spans="1:5" ht="38.25">
      <c r="A41" s="15" t="s">
        <v>49</v>
      </c>
      <c r="B41" s="28" t="s">
        <v>251</v>
      </c>
      <c r="C41" s="28" t="s">
        <v>119</v>
      </c>
    </row>
    <row r="42" spans="1:5">
      <c r="A42" s="15" t="s">
        <v>66</v>
      </c>
      <c r="B42" s="155"/>
      <c r="C42" s="155"/>
    </row>
    <row r="43" spans="1:5" ht="42.75" customHeight="1">
      <c r="A43" s="194" t="s">
        <v>50</v>
      </c>
      <c r="B43" s="194"/>
      <c r="C43" s="194"/>
    </row>
    <row r="44" spans="1:5" ht="30.75" customHeight="1">
      <c r="A44" s="194" t="s">
        <v>224</v>
      </c>
      <c r="B44" s="194"/>
      <c r="C44" s="194"/>
    </row>
    <row r="45" spans="1:5" ht="24" customHeight="1">
      <c r="A45" s="190" t="s">
        <v>51</v>
      </c>
      <c r="B45" s="190"/>
      <c r="C45" s="190"/>
      <c r="D45" s="190"/>
    </row>
    <row r="46" spans="1:5">
      <c r="A46" s="200"/>
      <c r="B46" s="200"/>
      <c r="C46" s="200"/>
      <c r="D46" s="200"/>
    </row>
    <row r="47" spans="1:5" ht="82.5" customHeight="1">
      <c r="A47" s="195" t="s">
        <v>173</v>
      </c>
      <c r="B47" s="195"/>
      <c r="C47" s="195"/>
      <c r="D47" s="195"/>
    </row>
    <row r="48" spans="1:5" ht="36.75" customHeight="1">
      <c r="A48" s="196" t="s">
        <v>52</v>
      </c>
      <c r="B48" s="197"/>
      <c r="C48" s="197"/>
      <c r="D48" s="198"/>
    </row>
    <row r="49" spans="1:4">
      <c r="A49" s="188" t="s">
        <v>53</v>
      </c>
      <c r="B49" s="188"/>
      <c r="C49" s="188"/>
      <c r="D49" s="188"/>
    </row>
    <row r="50" spans="1:4">
      <c r="A50" s="15" t="s">
        <v>54</v>
      </c>
      <c r="B50" s="16" t="s">
        <v>199</v>
      </c>
      <c r="C50" s="16" t="s">
        <v>199</v>
      </c>
      <c r="D50" s="15" t="s">
        <v>199</v>
      </c>
    </row>
    <row r="51" spans="1:4">
      <c r="A51" s="15" t="s">
        <v>174</v>
      </c>
      <c r="B51" s="16" t="s">
        <v>199</v>
      </c>
      <c r="C51" s="16" t="s">
        <v>199</v>
      </c>
      <c r="D51" s="15" t="s">
        <v>199</v>
      </c>
    </row>
    <row r="52" spans="1:4">
      <c r="A52" s="15" t="s">
        <v>120</v>
      </c>
      <c r="B52" s="16" t="s">
        <v>199</v>
      </c>
      <c r="C52" s="16" t="s">
        <v>199</v>
      </c>
      <c r="D52" s="15" t="s">
        <v>199</v>
      </c>
    </row>
    <row r="53" spans="1:4">
      <c r="A53" s="15" t="s">
        <v>55</v>
      </c>
      <c r="B53" s="16" t="s">
        <v>199</v>
      </c>
      <c r="C53" s="16" t="s">
        <v>199</v>
      </c>
      <c r="D53" s="15" t="s">
        <v>199</v>
      </c>
    </row>
    <row r="54" spans="1:4">
      <c r="A54" s="15" t="s">
        <v>56</v>
      </c>
      <c r="B54" s="16" t="s">
        <v>199</v>
      </c>
      <c r="C54" s="16" t="s">
        <v>199</v>
      </c>
      <c r="D54" s="15" t="s">
        <v>199</v>
      </c>
    </row>
    <row r="55" spans="1:4">
      <c r="A55" s="15" t="s">
        <v>121</v>
      </c>
      <c r="B55" s="16" t="s">
        <v>199</v>
      </c>
      <c r="C55" s="16" t="s">
        <v>199</v>
      </c>
      <c r="D55" s="15" t="s">
        <v>199</v>
      </c>
    </row>
    <row r="56" spans="1:4">
      <c r="A56" s="15" t="s">
        <v>132</v>
      </c>
      <c r="B56" s="16" t="s">
        <v>199</v>
      </c>
      <c r="C56" s="16" t="s">
        <v>199</v>
      </c>
      <c r="D56" s="15" t="s">
        <v>199</v>
      </c>
    </row>
    <row r="57" spans="1:4">
      <c r="A57" s="15" t="s">
        <v>131</v>
      </c>
      <c r="B57" s="16" t="s">
        <v>199</v>
      </c>
      <c r="C57" s="16" t="s">
        <v>199</v>
      </c>
      <c r="D57" s="15" t="s">
        <v>199</v>
      </c>
    </row>
    <row r="58" spans="1:4">
      <c r="A58" s="15" t="s">
        <v>122</v>
      </c>
      <c r="B58" s="16" t="s">
        <v>199</v>
      </c>
      <c r="C58" s="16" t="s">
        <v>199</v>
      </c>
      <c r="D58" s="15" t="s">
        <v>199</v>
      </c>
    </row>
    <row r="59" spans="1:4">
      <c r="A59" s="15" t="s">
        <v>123</v>
      </c>
      <c r="B59" s="16" t="s">
        <v>199</v>
      </c>
      <c r="C59" s="16" t="s">
        <v>199</v>
      </c>
      <c r="D59" s="15" t="s">
        <v>199</v>
      </c>
    </row>
    <row r="60" spans="1:4" ht="14.25" customHeight="1">
      <c r="A60" s="15" t="s">
        <v>124</v>
      </c>
      <c r="B60" s="16" t="s">
        <v>199</v>
      </c>
      <c r="C60" s="16" t="s">
        <v>199</v>
      </c>
      <c r="D60" s="15" t="s">
        <v>199</v>
      </c>
    </row>
    <row r="61" spans="1:4">
      <c r="A61" s="15" t="s">
        <v>155</v>
      </c>
      <c r="B61" s="16" t="s">
        <v>199</v>
      </c>
      <c r="C61" s="16" t="s">
        <v>199</v>
      </c>
      <c r="D61" s="15" t="s">
        <v>199</v>
      </c>
    </row>
    <row r="62" spans="1:4">
      <c r="A62" s="15" t="s">
        <v>126</v>
      </c>
      <c r="B62" s="16" t="s">
        <v>199</v>
      </c>
      <c r="C62" s="16" t="s">
        <v>199</v>
      </c>
      <c r="D62" s="15" t="s">
        <v>199</v>
      </c>
    </row>
    <row r="63" spans="1:4">
      <c r="A63" s="15" t="s">
        <v>125</v>
      </c>
      <c r="B63" s="16" t="s">
        <v>199</v>
      </c>
      <c r="C63" s="16" t="s">
        <v>199</v>
      </c>
      <c r="D63" s="15" t="s">
        <v>199</v>
      </c>
    </row>
    <row r="64" spans="1:4">
      <c r="A64" s="15" t="s">
        <v>127</v>
      </c>
      <c r="B64" s="16" t="s">
        <v>199</v>
      </c>
      <c r="C64" s="16" t="s">
        <v>199</v>
      </c>
      <c r="D64" s="15" t="s">
        <v>199</v>
      </c>
    </row>
    <row r="65" spans="1:4">
      <c r="A65" s="15" t="s">
        <v>128</v>
      </c>
      <c r="B65" s="16" t="s">
        <v>199</v>
      </c>
      <c r="C65" s="16" t="s">
        <v>199</v>
      </c>
      <c r="D65" s="15" t="s">
        <v>199</v>
      </c>
    </row>
    <row r="66" spans="1:4">
      <c r="A66" s="15" t="s">
        <v>129</v>
      </c>
      <c r="B66" s="16" t="s">
        <v>199</v>
      </c>
      <c r="C66" s="16" t="s">
        <v>199</v>
      </c>
      <c r="D66" s="15" t="s">
        <v>199</v>
      </c>
    </row>
    <row r="67" spans="1:4">
      <c r="A67" s="15" t="s">
        <v>130</v>
      </c>
      <c r="B67" s="16" t="s">
        <v>199</v>
      </c>
      <c r="C67" s="16" t="s">
        <v>199</v>
      </c>
      <c r="D67" s="15" t="s">
        <v>199</v>
      </c>
    </row>
    <row r="69" spans="1:4">
      <c r="A69" s="25" t="s">
        <v>208</v>
      </c>
    </row>
    <row r="70" spans="1:4" ht="38.25" customHeight="1">
      <c r="A70" s="194" t="s">
        <v>61</v>
      </c>
      <c r="B70" s="194"/>
      <c r="C70" s="194"/>
      <c r="D70" s="194"/>
    </row>
    <row r="71" spans="1:4" ht="30" customHeight="1">
      <c r="A71" s="194" t="s">
        <v>62</v>
      </c>
      <c r="B71" s="194"/>
      <c r="C71" s="194"/>
      <c r="D71" s="194"/>
    </row>
    <row r="72" spans="1:4">
      <c r="A72" s="194" t="s">
        <v>63</v>
      </c>
      <c r="B72" s="194"/>
      <c r="C72" s="194"/>
      <c r="D72" s="194"/>
    </row>
    <row r="73" spans="1:4">
      <c r="A73" s="25"/>
    </row>
  </sheetData>
  <mergeCells count="41">
    <mergeCell ref="A72:D72"/>
    <mergeCell ref="B11:C11"/>
    <mergeCell ref="B13:C13"/>
    <mergeCell ref="B14:C14"/>
    <mergeCell ref="B24:C24"/>
    <mergeCell ref="B25:C25"/>
    <mergeCell ref="B26:C26"/>
    <mergeCell ref="B36:C36"/>
    <mergeCell ref="A44:C44"/>
    <mergeCell ref="B42:C42"/>
    <mergeCell ref="A46:D46"/>
    <mergeCell ref="B38:C38"/>
    <mergeCell ref="B39:C39"/>
    <mergeCell ref="B31:C31"/>
    <mergeCell ref="B32:C32"/>
    <mergeCell ref="B34:C34"/>
    <mergeCell ref="A2:B2"/>
    <mergeCell ref="A3:B3"/>
    <mergeCell ref="B22:C22"/>
    <mergeCell ref="B30:C30"/>
    <mergeCell ref="B20:C20"/>
    <mergeCell ref="B5:C5"/>
    <mergeCell ref="B9:C9"/>
    <mergeCell ref="B8:C8"/>
    <mergeCell ref="B7:C7"/>
    <mergeCell ref="B6:C6"/>
    <mergeCell ref="B18:C18"/>
    <mergeCell ref="B19:C19"/>
    <mergeCell ref="B12:C12"/>
    <mergeCell ref="B21:C21"/>
    <mergeCell ref="B37:C37"/>
    <mergeCell ref="B17:C17"/>
    <mergeCell ref="B35:C35"/>
    <mergeCell ref="A43:C43"/>
    <mergeCell ref="B33:C33"/>
    <mergeCell ref="A45:D45"/>
    <mergeCell ref="A47:D47"/>
    <mergeCell ref="A48:D48"/>
    <mergeCell ref="A70:D70"/>
    <mergeCell ref="A71:D71"/>
    <mergeCell ref="A49:D49"/>
  </mergeCells>
  <phoneticPr fontId="16" type="noConversion"/>
  <pageMargins left="0.75" right="0.17" top="0.56000000000000005" bottom="0.21" header="0.5" footer="0.18"/>
  <pageSetup paperSize="9" scale="9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M48"/>
  <sheetViews>
    <sheetView showGridLines="0" view="pageBreakPreview" zoomScale="60" zoomScaleNormal="85" workbookViewId="0">
      <selection activeCell="A34" sqref="A34:H34"/>
    </sheetView>
  </sheetViews>
  <sheetFormatPr defaultRowHeight="12.75"/>
  <cols>
    <col min="1" max="1" width="51.7109375" style="5" customWidth="1"/>
    <col min="2" max="2" width="10" style="7" customWidth="1"/>
    <col min="3" max="12" width="9.140625" style="5"/>
    <col min="13" max="13" width="14" style="26" customWidth="1"/>
    <col min="14" max="14" width="13.5703125" style="5" customWidth="1"/>
    <col min="15" max="15" width="23" style="5" customWidth="1"/>
    <col min="16" max="16384" width="9.140625" style="5"/>
  </cols>
  <sheetData>
    <row r="1" spans="1:13">
      <c r="A1" s="25"/>
    </row>
    <row r="2" spans="1:13">
      <c r="A2" s="10" t="s">
        <v>149</v>
      </c>
      <c r="B2" s="10"/>
    </row>
    <row r="3" spans="1:13">
      <c r="A3" s="25"/>
    </row>
    <row r="4" spans="1:13">
      <c r="A4" s="25" t="s">
        <v>249</v>
      </c>
    </row>
    <row r="6" spans="1:13">
      <c r="A6" s="5" t="s">
        <v>252</v>
      </c>
      <c r="M6" s="26" t="s">
        <v>198</v>
      </c>
    </row>
    <row r="7" spans="1:13" ht="25.5">
      <c r="A7" s="183" t="s">
        <v>133</v>
      </c>
      <c r="B7" s="183" t="s">
        <v>253</v>
      </c>
      <c r="C7" s="184" t="s">
        <v>250</v>
      </c>
      <c r="D7" s="184"/>
      <c r="E7" s="184"/>
      <c r="F7" s="184"/>
      <c r="G7" s="184"/>
      <c r="H7" s="184"/>
      <c r="I7" s="184"/>
      <c r="J7" s="184"/>
      <c r="K7" s="184"/>
      <c r="L7" s="184"/>
      <c r="M7" s="16" t="s">
        <v>150</v>
      </c>
    </row>
    <row r="8" spans="1:13">
      <c r="A8" s="183"/>
      <c r="B8" s="183"/>
      <c r="C8" s="184" t="s">
        <v>64</v>
      </c>
      <c r="D8" s="184"/>
      <c r="E8" s="184"/>
      <c r="F8" s="184"/>
      <c r="G8" s="184"/>
      <c r="H8" s="184" t="s">
        <v>65</v>
      </c>
      <c r="I8" s="184"/>
      <c r="J8" s="184"/>
      <c r="K8" s="184"/>
      <c r="L8" s="184"/>
      <c r="M8" s="16"/>
    </row>
    <row r="9" spans="1:13">
      <c r="A9" s="183"/>
      <c r="B9" s="183"/>
      <c r="C9" s="16" t="s">
        <v>66</v>
      </c>
      <c r="D9" s="16" t="s">
        <v>67</v>
      </c>
      <c r="E9" s="16" t="s">
        <v>68</v>
      </c>
      <c r="F9" s="16" t="s">
        <v>69</v>
      </c>
      <c r="G9" s="16" t="s">
        <v>70</v>
      </c>
      <c r="H9" s="16" t="s">
        <v>66</v>
      </c>
      <c r="I9" s="16" t="s">
        <v>67</v>
      </c>
      <c r="J9" s="16" t="s">
        <v>68</v>
      </c>
      <c r="K9" s="16" t="s">
        <v>69</v>
      </c>
      <c r="L9" s="16" t="s">
        <v>70</v>
      </c>
      <c r="M9" s="16"/>
    </row>
    <row r="10" spans="1:13">
      <c r="A10" s="15" t="s">
        <v>60</v>
      </c>
      <c r="B10" s="42"/>
      <c r="C10" s="42">
        <f>SUM(D10:G10)</f>
        <v>0</v>
      </c>
      <c r="D10" s="43"/>
      <c r="E10" s="42"/>
      <c r="F10" s="42"/>
      <c r="G10" s="42"/>
      <c r="H10" s="42">
        <f>SUM(I10:L10)</f>
        <v>0</v>
      </c>
      <c r="I10" s="43"/>
      <c r="J10" s="42"/>
      <c r="K10" s="42"/>
      <c r="L10" s="42"/>
      <c r="M10" s="16" t="s">
        <v>199</v>
      </c>
    </row>
    <row r="11" spans="1:13">
      <c r="A11" s="15"/>
      <c r="B11" s="42"/>
      <c r="C11" s="42">
        <f>SUM(D11:G11)</f>
        <v>0</v>
      </c>
      <c r="D11" s="43"/>
      <c r="E11" s="42"/>
      <c r="F11" s="42"/>
      <c r="G11" s="42"/>
      <c r="H11" s="42">
        <f>SUM(I11:L11)</f>
        <v>0</v>
      </c>
      <c r="I11" s="43"/>
      <c r="J11" s="42"/>
      <c r="K11" s="42"/>
      <c r="L11" s="42"/>
      <c r="M11" s="16" t="s">
        <v>199</v>
      </c>
    </row>
    <row r="12" spans="1:13">
      <c r="A12" s="15"/>
      <c r="B12" s="42"/>
      <c r="C12" s="42">
        <f>SUM(D12:G12)</f>
        <v>0</v>
      </c>
      <c r="D12" s="43"/>
      <c r="E12" s="42"/>
      <c r="F12" s="42"/>
      <c r="G12" s="42"/>
      <c r="H12" s="42">
        <f>SUM(I12:L12)</f>
        <v>0</v>
      </c>
      <c r="I12" s="43"/>
      <c r="J12" s="42"/>
      <c r="K12" s="42"/>
      <c r="L12" s="42"/>
      <c r="M12" s="16" t="s">
        <v>199</v>
      </c>
    </row>
    <row r="13" spans="1:13">
      <c r="A13" s="15"/>
      <c r="B13" s="42"/>
      <c r="C13" s="42">
        <f>SUM(D13:G13)</f>
        <v>0</v>
      </c>
      <c r="D13" s="43"/>
      <c r="E13" s="42"/>
      <c r="F13" s="42"/>
      <c r="G13" s="42"/>
      <c r="H13" s="42">
        <f>SUM(I13:L13)</f>
        <v>0</v>
      </c>
      <c r="I13" s="43"/>
      <c r="J13" s="42"/>
      <c r="K13" s="42"/>
      <c r="L13" s="42"/>
      <c r="M13" s="16" t="s">
        <v>199</v>
      </c>
    </row>
    <row r="14" spans="1:13">
      <c r="A14" s="15"/>
      <c r="B14" s="42"/>
      <c r="C14" s="42">
        <f>SUM(D14:G14)</f>
        <v>0</v>
      </c>
      <c r="D14" s="43"/>
      <c r="E14" s="42"/>
      <c r="F14" s="42"/>
      <c r="G14" s="42"/>
      <c r="H14" s="42">
        <f>SUM(I14:L14)</f>
        <v>0</v>
      </c>
      <c r="I14" s="43"/>
      <c r="J14" s="42"/>
      <c r="K14" s="42"/>
      <c r="L14" s="42"/>
      <c r="M14" s="16" t="s">
        <v>199</v>
      </c>
    </row>
    <row r="26" spans="2:2">
      <c r="B26" s="45"/>
    </row>
    <row r="36" spans="1:4">
      <c r="A36" s="5" t="s">
        <v>172</v>
      </c>
    </row>
    <row r="45" spans="1:4" ht="24" customHeight="1">
      <c r="A45" s="200"/>
      <c r="B45" s="200"/>
      <c r="C45" s="200"/>
      <c r="D45" s="200"/>
    </row>
    <row r="46" spans="1:4">
      <c r="A46" s="200"/>
      <c r="B46" s="200"/>
      <c r="C46" s="200"/>
      <c r="D46" s="200"/>
    </row>
    <row r="47" spans="1:4" ht="82.5" customHeight="1">
      <c r="A47" s="200"/>
      <c r="B47" s="200"/>
      <c r="C47" s="200"/>
      <c r="D47" s="200"/>
    </row>
    <row r="48" spans="1:4">
      <c r="A48" s="200"/>
      <c r="B48" s="200"/>
      <c r="C48" s="200"/>
      <c r="D48" s="200"/>
    </row>
  </sheetData>
  <mergeCells count="9">
    <mergeCell ref="A46:D46"/>
    <mergeCell ref="A47:D47"/>
    <mergeCell ref="A48:D48"/>
    <mergeCell ref="B7:B9"/>
    <mergeCell ref="A7:A9"/>
    <mergeCell ref="C7:L7"/>
    <mergeCell ref="C8:G8"/>
    <mergeCell ref="H8:L8"/>
    <mergeCell ref="A45:D45"/>
  </mergeCells>
  <phoneticPr fontId="16" type="noConversion"/>
  <pageMargins left="0.31" right="0.17" top="0.56000000000000005" bottom="0.25" header="0.24" footer="0.17"/>
  <pageSetup paperSize="9" scale="87" fitToHeight="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tabColor theme="3" tint="0.59999389629810485"/>
  </sheetPr>
  <dimension ref="A6:H124"/>
  <sheetViews>
    <sheetView showGridLines="0" view="pageBreakPreview" topLeftCell="B3" zoomScaleSheetLayoutView="100" workbookViewId="0">
      <selection activeCell="C16" sqref="C16:H16"/>
    </sheetView>
  </sheetViews>
  <sheetFormatPr defaultRowHeight="12.75"/>
  <cols>
    <col min="1" max="1" width="20.140625" style="7" customWidth="1"/>
    <col min="2" max="2" width="45" style="5" customWidth="1"/>
    <col min="3" max="7" width="9.28515625" style="71" customWidth="1"/>
    <col min="8" max="8" width="6" style="71" customWidth="1"/>
    <col min="9" max="16384" width="9.140625" style="5"/>
  </cols>
  <sheetData>
    <row r="6" spans="1:8">
      <c r="A6" s="66"/>
      <c r="B6" s="66"/>
      <c r="C6" s="66"/>
      <c r="D6" s="201"/>
      <c r="E6" s="201"/>
      <c r="F6" s="201"/>
      <c r="G6" s="201"/>
      <c r="H6" s="201"/>
    </row>
    <row r="7" spans="1:8">
      <c r="A7" s="153" t="s">
        <v>302</v>
      </c>
      <c r="B7" s="153"/>
      <c r="C7" s="153"/>
      <c r="D7" s="153"/>
      <c r="E7" s="153"/>
      <c r="F7" s="153"/>
      <c r="G7" s="153"/>
      <c r="H7" s="153"/>
    </row>
    <row r="8" spans="1:8">
      <c r="A8" s="153" t="s">
        <v>268</v>
      </c>
      <c r="B8" s="153"/>
      <c r="C8" s="153"/>
      <c r="D8" s="153"/>
      <c r="E8" s="153"/>
      <c r="F8" s="153"/>
      <c r="G8" s="153"/>
      <c r="H8" s="153"/>
    </row>
    <row r="9" spans="1:8">
      <c r="A9" s="188" t="s">
        <v>202</v>
      </c>
      <c r="B9" s="188"/>
      <c r="C9" s="155" t="s">
        <v>303</v>
      </c>
      <c r="D9" s="155"/>
      <c r="E9" s="155"/>
      <c r="F9" s="155"/>
      <c r="G9" s="155"/>
      <c r="H9" s="155"/>
    </row>
    <row r="10" spans="1:8">
      <c r="A10" s="188" t="s">
        <v>203</v>
      </c>
      <c r="B10" s="188"/>
      <c r="C10" s="202">
        <v>1902025326</v>
      </c>
      <c r="D10" s="202"/>
      <c r="E10" s="202"/>
      <c r="F10" s="202"/>
      <c r="G10" s="202"/>
      <c r="H10" s="202"/>
    </row>
    <row r="11" spans="1:8" ht="12.75" customHeight="1">
      <c r="A11" s="188" t="s">
        <v>204</v>
      </c>
      <c r="B11" s="188"/>
      <c r="C11" s="202">
        <v>190201001</v>
      </c>
      <c r="D11" s="202"/>
      <c r="E11" s="202"/>
      <c r="F11" s="202"/>
      <c r="G11" s="202"/>
      <c r="H11" s="202"/>
    </row>
    <row r="12" spans="1:8" ht="14.25" customHeight="1">
      <c r="A12" s="188" t="s">
        <v>205</v>
      </c>
      <c r="B12" s="188"/>
      <c r="C12" s="155" t="str">
        <f>'разд 4 ТЕПЛО '!B8</f>
        <v>Индустриальная, д.19, Саяногорск, 655603, Хакасия</v>
      </c>
      <c r="D12" s="155"/>
      <c r="E12" s="155"/>
      <c r="F12" s="155"/>
      <c r="G12" s="155"/>
      <c r="H12" s="155"/>
    </row>
    <row r="13" spans="1:8" ht="16.5" customHeight="1">
      <c r="A13" s="188" t="s">
        <v>110</v>
      </c>
      <c r="B13" s="188"/>
      <c r="C13" s="203" t="s">
        <v>310</v>
      </c>
      <c r="D13" s="203"/>
      <c r="E13" s="203"/>
      <c r="F13" s="203"/>
      <c r="G13" s="203"/>
      <c r="H13" s="203"/>
    </row>
    <row r="14" spans="1:8" ht="15.75" customHeight="1">
      <c r="A14" s="188" t="s">
        <v>111</v>
      </c>
      <c r="B14" s="188"/>
      <c r="C14" s="184" t="s">
        <v>234</v>
      </c>
      <c r="D14" s="184"/>
      <c r="E14" s="184"/>
      <c r="F14" s="184"/>
      <c r="G14" s="184"/>
      <c r="H14" s="184"/>
    </row>
    <row r="15" spans="1:8" ht="12.75" customHeight="1">
      <c r="A15" s="188" t="s">
        <v>207</v>
      </c>
      <c r="B15" s="188"/>
      <c r="C15" s="184"/>
      <c r="D15" s="184"/>
      <c r="E15" s="184"/>
      <c r="F15" s="184"/>
      <c r="G15" s="184"/>
      <c r="H15" s="184"/>
    </row>
    <row r="16" spans="1:8" ht="12.75" customHeight="1">
      <c r="A16" s="188" t="s">
        <v>206</v>
      </c>
      <c r="B16" s="188"/>
      <c r="C16" s="208" t="s">
        <v>311</v>
      </c>
      <c r="D16" s="209"/>
      <c r="E16" s="209"/>
      <c r="F16" s="209"/>
      <c r="G16" s="209"/>
      <c r="H16" s="210"/>
    </row>
    <row r="17" spans="1:8">
      <c r="A17" s="188" t="s">
        <v>307</v>
      </c>
      <c r="B17" s="188"/>
      <c r="C17" s="204">
        <v>12.87</v>
      </c>
      <c r="D17" s="205"/>
      <c r="E17" s="205"/>
      <c r="F17" s="205"/>
      <c r="G17" s="205"/>
      <c r="H17" s="206"/>
    </row>
    <row r="18" spans="1:8" ht="12.75" customHeight="1">
      <c r="A18" s="188" t="s">
        <v>308</v>
      </c>
      <c r="B18" s="188"/>
      <c r="C18" s="204">
        <v>14.02</v>
      </c>
      <c r="D18" s="205"/>
      <c r="E18" s="205"/>
      <c r="F18" s="205"/>
      <c r="G18" s="205"/>
      <c r="H18" s="206"/>
    </row>
    <row r="19" spans="1:8" ht="12.75" customHeight="1">
      <c r="A19" s="188" t="s">
        <v>309</v>
      </c>
      <c r="B19" s="188"/>
      <c r="C19" s="204">
        <v>9.07</v>
      </c>
      <c r="D19" s="205"/>
      <c r="E19" s="205"/>
      <c r="F19" s="205"/>
      <c r="G19" s="205"/>
      <c r="H19" s="206"/>
    </row>
    <row r="20" spans="1:8" ht="12.75" customHeight="1">
      <c r="A20" s="207"/>
      <c r="B20" s="207"/>
      <c r="C20" s="204"/>
      <c r="D20" s="205"/>
      <c r="E20" s="205"/>
      <c r="F20" s="205"/>
      <c r="G20" s="205"/>
      <c r="H20" s="206"/>
    </row>
    <row r="21" spans="1:8" ht="12.75" hidden="1" customHeight="1">
      <c r="A21" s="211"/>
      <c r="B21" s="212"/>
      <c r="C21" s="212"/>
      <c r="D21" s="212"/>
      <c r="E21" s="212"/>
      <c r="F21" s="212"/>
      <c r="G21" s="212"/>
      <c r="H21" s="213"/>
    </row>
    <row r="22" spans="1:8" ht="12.75" hidden="1" customHeight="1">
      <c r="A22" s="188" t="s">
        <v>202</v>
      </c>
      <c r="B22" s="188"/>
      <c r="C22" s="155" t="s">
        <v>2</v>
      </c>
      <c r="D22" s="155"/>
      <c r="E22" s="155"/>
      <c r="F22" s="155"/>
      <c r="G22" s="155"/>
      <c r="H22" s="155"/>
    </row>
    <row r="23" spans="1:8" hidden="1">
      <c r="A23" s="188" t="s">
        <v>203</v>
      </c>
      <c r="B23" s="188"/>
      <c r="C23" s="155">
        <v>3808108339</v>
      </c>
      <c r="D23" s="155"/>
      <c r="E23" s="155"/>
      <c r="F23" s="155"/>
      <c r="G23" s="155"/>
      <c r="H23" s="155"/>
    </row>
    <row r="24" spans="1:8" ht="12.75" hidden="1" customHeight="1">
      <c r="A24" s="188" t="s">
        <v>204</v>
      </c>
      <c r="B24" s="188"/>
      <c r="C24" s="155" t="s">
        <v>3</v>
      </c>
      <c r="D24" s="155"/>
      <c r="E24" s="155"/>
      <c r="F24" s="155"/>
      <c r="G24" s="155"/>
      <c r="H24" s="155"/>
    </row>
    <row r="25" spans="1:8" ht="12.75" hidden="1" customHeight="1">
      <c r="A25" s="188" t="s">
        <v>205</v>
      </c>
      <c r="B25" s="188"/>
      <c r="C25" s="155" t="str">
        <f>$C$12</f>
        <v>Индустриальная, д.19, Саяногорск, 655603, Хакасия</v>
      </c>
      <c r="D25" s="155"/>
      <c r="E25" s="155"/>
      <c r="F25" s="155"/>
      <c r="G25" s="155"/>
      <c r="H25" s="155"/>
    </row>
    <row r="26" spans="1:8" hidden="1">
      <c r="A26" s="188" t="s">
        <v>265</v>
      </c>
      <c r="B26" s="188"/>
      <c r="C26" s="184" t="s">
        <v>199</v>
      </c>
      <c r="D26" s="184"/>
      <c r="E26" s="184"/>
      <c r="F26" s="184"/>
      <c r="G26" s="184"/>
      <c r="H26" s="184"/>
    </row>
    <row r="27" spans="1:8" hidden="1">
      <c r="A27" s="188" t="s">
        <v>111</v>
      </c>
      <c r="B27" s="188"/>
      <c r="C27" s="184"/>
      <c r="D27" s="184"/>
      <c r="E27" s="184"/>
      <c r="F27" s="184"/>
      <c r="G27" s="184"/>
      <c r="H27" s="184"/>
    </row>
    <row r="28" spans="1:8" ht="12.75" hidden="1" customHeight="1">
      <c r="A28" s="188" t="s">
        <v>206</v>
      </c>
      <c r="B28" s="188"/>
      <c r="C28" s="184"/>
      <c r="D28" s="184"/>
      <c r="E28" s="184"/>
      <c r="F28" s="184"/>
      <c r="G28" s="184"/>
      <c r="H28" s="184"/>
    </row>
    <row r="29" spans="1:8" ht="12.75" hidden="1" customHeight="1">
      <c r="A29" s="188" t="s">
        <v>207</v>
      </c>
      <c r="B29" s="188"/>
      <c r="C29" s="184"/>
      <c r="D29" s="184"/>
      <c r="E29" s="184"/>
      <c r="F29" s="184"/>
      <c r="G29" s="184"/>
      <c r="H29" s="184"/>
    </row>
    <row r="30" spans="1:8" hidden="1">
      <c r="A30" s="188" t="s">
        <v>264</v>
      </c>
      <c r="B30" s="188"/>
      <c r="C30" s="184" t="s">
        <v>199</v>
      </c>
      <c r="D30" s="184"/>
      <c r="E30" s="184"/>
      <c r="F30" s="184"/>
      <c r="G30" s="184"/>
      <c r="H30" s="184"/>
    </row>
    <row r="31" spans="1:8" hidden="1">
      <c r="A31" s="17"/>
      <c r="B31" s="17"/>
      <c r="C31" s="65"/>
      <c r="D31" s="65"/>
      <c r="E31" s="65"/>
      <c r="F31" s="65"/>
      <c r="G31" s="65"/>
      <c r="H31" s="65"/>
    </row>
    <row r="32" spans="1:8" ht="12.75" hidden="1" customHeight="1">
      <c r="A32" s="188" t="s">
        <v>202</v>
      </c>
      <c r="B32" s="188"/>
      <c r="C32" s="155" t="s">
        <v>2</v>
      </c>
      <c r="D32" s="155"/>
      <c r="E32" s="155"/>
      <c r="F32" s="155"/>
      <c r="G32" s="155"/>
      <c r="H32" s="155"/>
    </row>
    <row r="33" spans="1:8" ht="12.75" hidden="1" customHeight="1">
      <c r="A33" s="188" t="s">
        <v>203</v>
      </c>
      <c r="B33" s="188"/>
      <c r="C33" s="155">
        <v>3808108339</v>
      </c>
      <c r="D33" s="155"/>
      <c r="E33" s="155"/>
      <c r="F33" s="155"/>
      <c r="G33" s="155"/>
      <c r="H33" s="155"/>
    </row>
    <row r="34" spans="1:8" s="6" customFormat="1" hidden="1">
      <c r="A34" s="188" t="s">
        <v>204</v>
      </c>
      <c r="B34" s="154"/>
      <c r="C34" s="155" t="s">
        <v>3</v>
      </c>
      <c r="D34" s="155"/>
      <c r="E34" s="155"/>
      <c r="F34" s="155"/>
      <c r="G34" s="155"/>
      <c r="H34" s="155"/>
    </row>
    <row r="35" spans="1:8" s="6" customFormat="1" hidden="1">
      <c r="A35" s="188" t="s">
        <v>205</v>
      </c>
      <c r="B35" s="188"/>
      <c r="C35" s="155" t="str">
        <f>$C$12</f>
        <v>Индустриальная, д.19, Саяногорск, 655603, Хакасия</v>
      </c>
      <c r="D35" s="155"/>
      <c r="E35" s="155"/>
      <c r="F35" s="155"/>
      <c r="G35" s="155"/>
      <c r="H35" s="155"/>
    </row>
    <row r="36" spans="1:8" s="6" customFormat="1" ht="12.75" hidden="1" customHeight="1">
      <c r="A36" s="188" t="s">
        <v>265</v>
      </c>
      <c r="B36" s="188"/>
      <c r="C36" s="184" t="s">
        <v>199</v>
      </c>
      <c r="D36" s="184"/>
      <c r="E36" s="184"/>
      <c r="F36" s="184"/>
      <c r="G36" s="184"/>
      <c r="H36" s="184"/>
    </row>
    <row r="37" spans="1:8" ht="12.75" hidden="1" customHeight="1">
      <c r="A37" s="188" t="s">
        <v>111</v>
      </c>
      <c r="B37" s="188"/>
      <c r="C37" s="184" t="s">
        <v>199</v>
      </c>
      <c r="D37" s="184"/>
      <c r="E37" s="184"/>
      <c r="F37" s="184"/>
      <c r="G37" s="184"/>
      <c r="H37" s="184"/>
    </row>
    <row r="38" spans="1:8" ht="12.75" hidden="1" customHeight="1">
      <c r="A38" s="188" t="s">
        <v>206</v>
      </c>
      <c r="B38" s="188"/>
      <c r="C38" s="184" t="s">
        <v>199</v>
      </c>
      <c r="D38" s="184"/>
      <c r="E38" s="184"/>
      <c r="F38" s="184"/>
      <c r="G38" s="184"/>
      <c r="H38" s="184"/>
    </row>
    <row r="39" spans="1:8" ht="12.75" hidden="1" customHeight="1">
      <c r="A39" s="188" t="s">
        <v>207</v>
      </c>
      <c r="B39" s="188"/>
      <c r="C39" s="184" t="s">
        <v>199</v>
      </c>
      <c r="D39" s="184"/>
      <c r="E39" s="184"/>
      <c r="F39" s="184"/>
      <c r="G39" s="184"/>
      <c r="H39" s="184"/>
    </row>
    <row r="40" spans="1:8" ht="12.75" hidden="1" customHeight="1">
      <c r="A40" s="188" t="s">
        <v>171</v>
      </c>
      <c r="B40" s="188"/>
      <c r="C40" s="184" t="s">
        <v>199</v>
      </c>
      <c r="D40" s="184"/>
      <c r="E40" s="184"/>
      <c r="F40" s="184"/>
      <c r="G40" s="184"/>
      <c r="H40" s="184"/>
    </row>
    <row r="41" spans="1:8" s="70" customFormat="1" ht="12.75" hidden="1" customHeight="1">
      <c r="A41" s="194" t="s">
        <v>209</v>
      </c>
      <c r="B41" s="194"/>
      <c r="C41" s="194"/>
      <c r="D41" s="194"/>
      <c r="E41" s="194"/>
      <c r="F41" s="194"/>
      <c r="G41" s="194"/>
      <c r="H41" s="194"/>
    </row>
    <row r="42" spans="1:8" s="70" customFormat="1" ht="12.75" hidden="1" customHeight="1">
      <c r="A42" s="194" t="s">
        <v>210</v>
      </c>
      <c r="B42" s="194"/>
      <c r="C42" s="194"/>
      <c r="D42" s="194"/>
      <c r="E42" s="194"/>
      <c r="F42" s="194"/>
      <c r="G42" s="194"/>
      <c r="H42" s="194"/>
    </row>
    <row r="43" spans="1:8" ht="12.75" hidden="1" customHeight="1">
      <c r="A43" s="3"/>
      <c r="B43" s="4"/>
      <c r="C43" s="39"/>
      <c r="D43" s="1"/>
    </row>
    <row r="44" spans="1:8" ht="12.75" hidden="1" customHeight="1">
      <c r="A44" s="153" t="s">
        <v>269</v>
      </c>
      <c r="B44" s="153"/>
      <c r="C44" s="153"/>
      <c r="D44" s="153"/>
      <c r="E44" s="153"/>
      <c r="F44" s="153"/>
      <c r="G44" s="153"/>
      <c r="H44" s="153"/>
    </row>
    <row r="45" spans="1:8" ht="12.75" hidden="1" customHeight="1">
      <c r="A45" s="188" t="s">
        <v>202</v>
      </c>
      <c r="B45" s="188"/>
      <c r="C45" s="155" t="s">
        <v>2</v>
      </c>
      <c r="D45" s="155"/>
      <c r="E45" s="155"/>
      <c r="F45" s="155"/>
      <c r="G45" s="155"/>
      <c r="H45" s="155"/>
    </row>
    <row r="46" spans="1:8" ht="12.75" hidden="1" customHeight="1">
      <c r="A46" s="188" t="s">
        <v>203</v>
      </c>
      <c r="B46" s="188"/>
      <c r="C46" s="155">
        <v>3808108339</v>
      </c>
      <c r="D46" s="155"/>
      <c r="E46" s="155"/>
      <c r="F46" s="155"/>
      <c r="G46" s="155"/>
      <c r="H46" s="155"/>
    </row>
    <row r="47" spans="1:8" ht="12.75" hidden="1" customHeight="1">
      <c r="A47" s="188" t="s">
        <v>204</v>
      </c>
      <c r="B47" s="188"/>
      <c r="C47" s="155" t="s">
        <v>3</v>
      </c>
      <c r="D47" s="155"/>
      <c r="E47" s="155"/>
      <c r="F47" s="155"/>
      <c r="G47" s="155"/>
      <c r="H47" s="155"/>
    </row>
    <row r="48" spans="1:8" ht="12.75" hidden="1" customHeight="1">
      <c r="A48" s="188" t="s">
        <v>205</v>
      </c>
      <c r="B48" s="188"/>
      <c r="C48" s="155" t="str">
        <f>$C$12</f>
        <v>Индустриальная, д.19, Саяногорск, 655603, Хакасия</v>
      </c>
      <c r="D48" s="155"/>
      <c r="E48" s="155"/>
      <c r="F48" s="155"/>
      <c r="G48" s="155"/>
      <c r="H48" s="155"/>
    </row>
    <row r="49" spans="1:8" ht="12.75" hidden="1" customHeight="1">
      <c r="A49" s="188" t="s">
        <v>267</v>
      </c>
      <c r="B49" s="188"/>
      <c r="C49" s="184" t="s">
        <v>199</v>
      </c>
      <c r="D49" s="184"/>
      <c r="E49" s="184"/>
      <c r="F49" s="184"/>
      <c r="G49" s="184"/>
      <c r="H49" s="184"/>
    </row>
    <row r="50" spans="1:8" ht="12.75" hidden="1" customHeight="1">
      <c r="A50" s="188" t="s">
        <v>79</v>
      </c>
      <c r="B50" s="188"/>
      <c r="C50" s="184" t="s">
        <v>199</v>
      </c>
      <c r="D50" s="184"/>
      <c r="E50" s="184"/>
      <c r="F50" s="184"/>
      <c r="G50" s="184"/>
      <c r="H50" s="184"/>
    </row>
    <row r="51" spans="1:8" ht="12.75" hidden="1" customHeight="1">
      <c r="A51" s="188" t="s">
        <v>206</v>
      </c>
      <c r="B51" s="188"/>
      <c r="C51" s="184" t="s">
        <v>199</v>
      </c>
      <c r="D51" s="184"/>
      <c r="E51" s="184"/>
      <c r="F51" s="184"/>
      <c r="G51" s="184"/>
      <c r="H51" s="184"/>
    </row>
    <row r="52" spans="1:8" ht="12.75" hidden="1" customHeight="1">
      <c r="A52" s="188" t="s">
        <v>207</v>
      </c>
      <c r="B52" s="188"/>
      <c r="C52" s="184" t="s">
        <v>199</v>
      </c>
      <c r="D52" s="184"/>
      <c r="E52" s="184"/>
      <c r="F52" s="184"/>
      <c r="G52" s="184"/>
      <c r="H52" s="184"/>
    </row>
    <row r="53" spans="1:8" ht="12.75" hidden="1" customHeight="1">
      <c r="A53" s="188" t="s">
        <v>270</v>
      </c>
      <c r="B53" s="188"/>
      <c r="C53" s="184"/>
      <c r="D53" s="184"/>
      <c r="E53" s="184"/>
      <c r="F53" s="184"/>
      <c r="G53" s="184"/>
      <c r="H53" s="184"/>
    </row>
    <row r="54" spans="1:8" ht="12.75" hidden="1" customHeight="1">
      <c r="A54" s="197"/>
      <c r="B54" s="197"/>
      <c r="C54" s="197"/>
      <c r="D54" s="197"/>
      <c r="E54" s="65"/>
      <c r="F54" s="65"/>
      <c r="G54" s="65"/>
      <c r="H54" s="65"/>
    </row>
    <row r="55" spans="1:8" ht="12.75" hidden="1" customHeight="1">
      <c r="A55" s="188" t="s">
        <v>202</v>
      </c>
      <c r="B55" s="188"/>
      <c r="C55" s="155" t="s">
        <v>2</v>
      </c>
      <c r="D55" s="155"/>
      <c r="E55" s="155"/>
      <c r="F55" s="155"/>
      <c r="G55" s="155"/>
      <c r="H55" s="155"/>
    </row>
    <row r="56" spans="1:8" ht="12.75" hidden="1" customHeight="1">
      <c r="A56" s="188" t="s">
        <v>203</v>
      </c>
      <c r="B56" s="188"/>
      <c r="C56" s="184"/>
      <c r="D56" s="184"/>
      <c r="E56" s="184"/>
      <c r="F56" s="184"/>
      <c r="G56" s="184"/>
      <c r="H56" s="184"/>
    </row>
    <row r="57" spans="1:8" ht="12.75" hidden="1" customHeight="1">
      <c r="A57" s="188" t="s">
        <v>204</v>
      </c>
      <c r="B57" s="188"/>
      <c r="C57" s="155" t="s">
        <v>3</v>
      </c>
      <c r="D57" s="155"/>
      <c r="E57" s="155"/>
      <c r="F57" s="155"/>
      <c r="G57" s="155"/>
      <c r="H57" s="155"/>
    </row>
    <row r="58" spans="1:8" ht="12.75" hidden="1" customHeight="1">
      <c r="A58" s="188" t="s">
        <v>205</v>
      </c>
      <c r="B58" s="188"/>
      <c r="C58" s="155" t="str">
        <f>$C$12</f>
        <v>Индустриальная, д.19, Саяногорск, 655603, Хакасия</v>
      </c>
      <c r="D58" s="155"/>
      <c r="E58" s="155"/>
      <c r="F58" s="155"/>
      <c r="G58" s="155"/>
      <c r="H58" s="155"/>
    </row>
    <row r="59" spans="1:8" ht="12.75" hidden="1" customHeight="1">
      <c r="A59" s="188" t="s">
        <v>266</v>
      </c>
      <c r="B59" s="188"/>
      <c r="C59" s="184" t="s">
        <v>199</v>
      </c>
      <c r="D59" s="184"/>
      <c r="E59" s="184"/>
      <c r="F59" s="184"/>
      <c r="G59" s="184"/>
      <c r="H59" s="184"/>
    </row>
    <row r="60" spans="1:8" ht="12.75" hidden="1" customHeight="1">
      <c r="A60" s="188" t="s">
        <v>111</v>
      </c>
      <c r="B60" s="188"/>
      <c r="C60" s="184" t="s">
        <v>199</v>
      </c>
      <c r="D60" s="184"/>
      <c r="E60" s="184"/>
      <c r="F60" s="184"/>
      <c r="G60" s="184"/>
      <c r="H60" s="184"/>
    </row>
    <row r="61" spans="1:8" ht="12.75" hidden="1" customHeight="1">
      <c r="A61" s="188" t="s">
        <v>206</v>
      </c>
      <c r="B61" s="188"/>
      <c r="C61" s="184" t="s">
        <v>199</v>
      </c>
      <c r="D61" s="184"/>
      <c r="E61" s="184"/>
      <c r="F61" s="184"/>
      <c r="G61" s="184"/>
      <c r="H61" s="184"/>
    </row>
    <row r="62" spans="1:8" ht="12.75" hidden="1" customHeight="1">
      <c r="A62" s="188" t="s">
        <v>207</v>
      </c>
      <c r="B62" s="188"/>
      <c r="C62" s="184" t="s">
        <v>199</v>
      </c>
      <c r="D62" s="184"/>
      <c r="E62" s="184"/>
      <c r="F62" s="184"/>
      <c r="G62" s="184"/>
      <c r="H62" s="184"/>
    </row>
    <row r="63" spans="1:8" ht="12.75" hidden="1" customHeight="1">
      <c r="A63" s="188" t="s">
        <v>278</v>
      </c>
      <c r="B63" s="188"/>
      <c r="C63" s="184" t="s">
        <v>199</v>
      </c>
      <c r="D63" s="184"/>
      <c r="E63" s="184"/>
      <c r="F63" s="184"/>
      <c r="G63" s="184"/>
      <c r="H63" s="184"/>
    </row>
    <row r="64" spans="1:8" s="70" customFormat="1" ht="12.75" hidden="1" customHeight="1">
      <c r="A64" s="194" t="s">
        <v>209</v>
      </c>
      <c r="B64" s="194"/>
      <c r="C64" s="194"/>
      <c r="D64" s="194"/>
      <c r="E64" s="194"/>
      <c r="F64" s="194"/>
      <c r="G64" s="194"/>
      <c r="H64" s="194"/>
    </row>
    <row r="65" spans="1:8" s="70" customFormat="1" ht="12.75" hidden="1" customHeight="1">
      <c r="A65" s="194" t="s">
        <v>210</v>
      </c>
      <c r="B65" s="194"/>
      <c r="C65" s="194"/>
      <c r="D65" s="194"/>
      <c r="E65" s="194"/>
      <c r="F65" s="194"/>
      <c r="G65" s="194"/>
      <c r="H65" s="194"/>
    </row>
    <row r="66" spans="1:8" ht="12.75" hidden="1" customHeight="1"/>
    <row r="67" spans="1:8" ht="12.75" hidden="1" customHeight="1"/>
    <row r="68" spans="1:8" ht="12.75" hidden="1" customHeight="1">
      <c r="A68" s="2"/>
      <c r="C68" s="40"/>
      <c r="H68" s="40"/>
    </row>
    <row r="69" spans="1:8" ht="12.75" hidden="1" customHeight="1">
      <c r="B69" s="2"/>
      <c r="C69" s="40"/>
      <c r="D69" s="40"/>
    </row>
    <row r="70" spans="1:8" ht="12.75" hidden="1" customHeight="1">
      <c r="B70" s="2"/>
      <c r="C70" s="40"/>
      <c r="D70" s="40"/>
    </row>
    <row r="71" spans="1:8" ht="12.75" hidden="1" customHeight="1"/>
    <row r="72" spans="1:8" ht="12.75" hidden="1" customHeight="1"/>
    <row r="73" spans="1:8" ht="12.75" hidden="1" customHeight="1"/>
    <row r="74" spans="1:8" ht="12.75" hidden="1" customHeight="1"/>
    <row r="75" spans="1:8" ht="12.75" hidden="1" customHeight="1"/>
    <row r="76" spans="1:8" ht="12.75" hidden="1" customHeight="1"/>
    <row r="77" spans="1:8" ht="12.75" hidden="1" customHeight="1"/>
    <row r="78" spans="1:8" ht="12.75" hidden="1" customHeight="1"/>
    <row r="79" spans="1:8" ht="12.75" hidden="1" customHeight="1"/>
    <row r="80" spans="1:8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3" ht="56.25" customHeight="1"/>
    <row r="114" ht="31.5" customHeight="1"/>
    <row r="115" ht="12.75" customHeight="1"/>
    <row r="116" ht="12.75" customHeight="1"/>
    <row r="118" ht="12.75" customHeight="1"/>
    <row r="119" ht="12.75" customHeight="1"/>
    <row r="120" ht="12.75" customHeight="1"/>
    <row r="121" ht="12.75" customHeight="1"/>
    <row r="123" ht="12.75" customHeight="1"/>
    <row r="124" ht="12.75" customHeight="1"/>
  </sheetData>
  <mergeCells count="106">
    <mergeCell ref="A41:H41"/>
    <mergeCell ref="A42:H42"/>
    <mergeCell ref="A58:B58"/>
    <mergeCell ref="C58:H58"/>
    <mergeCell ref="A55:B55"/>
    <mergeCell ref="C55:H55"/>
    <mergeCell ref="A56:B56"/>
    <mergeCell ref="C56:H56"/>
    <mergeCell ref="A48:B48"/>
    <mergeCell ref="C48:H48"/>
    <mergeCell ref="A57:B57"/>
    <mergeCell ref="C57:H57"/>
    <mergeCell ref="A52:B52"/>
    <mergeCell ref="C52:H52"/>
    <mergeCell ref="A53:B53"/>
    <mergeCell ref="C53:H53"/>
    <mergeCell ref="A50:B50"/>
    <mergeCell ref="C50:H50"/>
    <mergeCell ref="A51:B51"/>
    <mergeCell ref="C51:H51"/>
    <mergeCell ref="A46:B46"/>
    <mergeCell ref="C46:H46"/>
    <mergeCell ref="A47:B47"/>
    <mergeCell ref="C47:H47"/>
    <mergeCell ref="A40:B40"/>
    <mergeCell ref="C40:H40"/>
    <mergeCell ref="A34:B34"/>
    <mergeCell ref="C34:H34"/>
    <mergeCell ref="A35:B35"/>
    <mergeCell ref="C35:H35"/>
    <mergeCell ref="A36:B36"/>
    <mergeCell ref="C36:H36"/>
    <mergeCell ref="A37:B37"/>
    <mergeCell ref="C37:H37"/>
    <mergeCell ref="A38:B38"/>
    <mergeCell ref="C38:H38"/>
    <mergeCell ref="A39:B39"/>
    <mergeCell ref="C39:H39"/>
    <mergeCell ref="A21:H21"/>
    <mergeCell ref="A26:B26"/>
    <mergeCell ref="C26:H26"/>
    <mergeCell ref="A32:B32"/>
    <mergeCell ref="C32:H32"/>
    <mergeCell ref="A33:B33"/>
    <mergeCell ref="C33:H33"/>
    <mergeCell ref="A28:B28"/>
    <mergeCell ref="C28:H28"/>
    <mergeCell ref="A29:B29"/>
    <mergeCell ref="C29:H29"/>
    <mergeCell ref="A30:B30"/>
    <mergeCell ref="C30:H30"/>
    <mergeCell ref="A24:B24"/>
    <mergeCell ref="C24:H24"/>
    <mergeCell ref="A25:B25"/>
    <mergeCell ref="C25:H25"/>
    <mergeCell ref="A27:B27"/>
    <mergeCell ref="C27:H27"/>
    <mergeCell ref="A22:B22"/>
    <mergeCell ref="C22:H22"/>
    <mergeCell ref="A23:B23"/>
    <mergeCell ref="C23:H23"/>
    <mergeCell ref="C12:H12"/>
    <mergeCell ref="C13:H13"/>
    <mergeCell ref="C14:H14"/>
    <mergeCell ref="A18:B18"/>
    <mergeCell ref="C18:H18"/>
    <mergeCell ref="A19:B19"/>
    <mergeCell ref="C19:H19"/>
    <mergeCell ref="A20:B20"/>
    <mergeCell ref="C20:H20"/>
    <mergeCell ref="A12:B12"/>
    <mergeCell ref="A17:B17"/>
    <mergeCell ref="C17:H17"/>
    <mergeCell ref="A14:B14"/>
    <mergeCell ref="C15:H15"/>
    <mergeCell ref="A16:B16"/>
    <mergeCell ref="C16:H16"/>
    <mergeCell ref="A15:B15"/>
    <mergeCell ref="A13:B13"/>
    <mergeCell ref="D6:H6"/>
    <mergeCell ref="A7:H7"/>
    <mergeCell ref="A8:H8"/>
    <mergeCell ref="A9:B9"/>
    <mergeCell ref="C9:H9"/>
    <mergeCell ref="A10:B10"/>
    <mergeCell ref="C10:H10"/>
    <mergeCell ref="A11:B11"/>
    <mergeCell ref="C11:H11"/>
    <mergeCell ref="A62:B62"/>
    <mergeCell ref="C62:H62"/>
    <mergeCell ref="A63:B63"/>
    <mergeCell ref="C63:H63"/>
    <mergeCell ref="A64:H64"/>
    <mergeCell ref="A65:H65"/>
    <mergeCell ref="A44:H44"/>
    <mergeCell ref="A49:B49"/>
    <mergeCell ref="C49:H49"/>
    <mergeCell ref="A54:D54"/>
    <mergeCell ref="A59:B59"/>
    <mergeCell ref="C59:H59"/>
    <mergeCell ref="A60:B60"/>
    <mergeCell ref="C60:H60"/>
    <mergeCell ref="A61:B61"/>
    <mergeCell ref="C61:H61"/>
    <mergeCell ref="C45:H45"/>
    <mergeCell ref="A45:B45"/>
  </mergeCells>
  <pageMargins left="0.28999999999999998" right="0.33" top="0.25" bottom="0.21" header="0.17" footer="0.17"/>
  <pageSetup paperSize="9" scale="79" fitToHeight="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8">
    <tabColor theme="2" tint="-0.249977111117893"/>
  </sheetPr>
  <dimension ref="A6:O129"/>
  <sheetViews>
    <sheetView showGridLines="0" tabSelected="1" view="pageBreakPreview" zoomScale="98" zoomScaleSheetLayoutView="98" workbookViewId="0">
      <selection activeCell="A15" sqref="A15:B15"/>
    </sheetView>
  </sheetViews>
  <sheetFormatPr defaultRowHeight="12.75"/>
  <cols>
    <col min="1" max="1" width="20.140625" style="7" customWidth="1"/>
    <col min="2" max="2" width="40.7109375" style="5" customWidth="1"/>
    <col min="3" max="3" width="25.85546875" style="5" hidden="1" customWidth="1"/>
    <col min="4" max="4" width="9.28515625" style="71" hidden="1" customWidth="1"/>
    <col min="5" max="5" width="7" style="71" hidden="1" customWidth="1"/>
    <col min="6" max="6" width="5.28515625" style="71" hidden="1" customWidth="1"/>
    <col min="7" max="7" width="9.28515625" style="71" hidden="1" customWidth="1"/>
    <col min="8" max="8" width="7.7109375" style="71" hidden="1" customWidth="1"/>
    <col min="9" max="9" width="4.85546875" style="71" hidden="1" customWidth="1"/>
    <col min="10" max="16384" width="9.140625" style="5"/>
  </cols>
  <sheetData>
    <row r="6" spans="1:15">
      <c r="D6" s="76"/>
      <c r="E6" s="76"/>
      <c r="F6" s="76"/>
      <c r="G6" s="76"/>
      <c r="H6" s="76"/>
      <c r="I6" s="76"/>
    </row>
    <row r="7" spans="1:15" ht="30" customHeight="1">
      <c r="A7" s="152" t="s">
        <v>445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</row>
    <row r="8" spans="1:15" ht="12.75" customHeight="1">
      <c r="D8" s="76"/>
      <c r="E8" s="76"/>
      <c r="F8" s="75"/>
      <c r="G8" s="75"/>
      <c r="H8" s="19"/>
      <c r="I8" s="179" t="s">
        <v>255</v>
      </c>
      <c r="J8" s="179"/>
      <c r="K8" s="179"/>
      <c r="L8" s="179"/>
      <c r="M8" s="179"/>
      <c r="N8" s="179"/>
      <c r="O8" s="179"/>
    </row>
    <row r="9" spans="1:15" ht="48" customHeight="1">
      <c r="D9" s="76"/>
      <c r="E9" s="76"/>
      <c r="F9" s="76"/>
      <c r="G9" s="76"/>
      <c r="H9" s="76"/>
      <c r="I9" s="179"/>
      <c r="J9" s="179"/>
      <c r="K9" s="179"/>
      <c r="L9" s="179"/>
      <c r="M9" s="179"/>
      <c r="N9" s="179"/>
      <c r="O9" s="179"/>
    </row>
    <row r="10" spans="1:15">
      <c r="D10" s="76"/>
      <c r="E10" s="76"/>
      <c r="F10" s="76"/>
      <c r="G10" s="76"/>
      <c r="H10" s="76"/>
      <c r="I10" s="76"/>
    </row>
    <row r="11" spans="1:15" ht="12.75" customHeight="1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</row>
    <row r="12" spans="1:15" ht="12.75" customHeight="1">
      <c r="A12" s="153" t="s">
        <v>302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</row>
    <row r="13" spans="1:15" ht="12.75" customHeight="1">
      <c r="A13" s="153" t="s">
        <v>324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</row>
    <row r="14" spans="1:15" ht="12.75" customHeight="1">
      <c r="A14" s="188" t="s">
        <v>202</v>
      </c>
      <c r="B14" s="188"/>
      <c r="C14" s="155" t="s">
        <v>303</v>
      </c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</row>
    <row r="15" spans="1:15">
      <c r="A15" s="188" t="s">
        <v>203</v>
      </c>
      <c r="B15" s="188"/>
      <c r="C15" s="202">
        <v>1902025326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</row>
    <row r="16" spans="1:15">
      <c r="A16" s="188" t="s">
        <v>204</v>
      </c>
      <c r="B16" s="188"/>
      <c r="C16" s="202">
        <v>190201001</v>
      </c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</row>
    <row r="17" spans="1:15" ht="14.25" customHeight="1">
      <c r="A17" s="188" t="s">
        <v>205</v>
      </c>
      <c r="B17" s="188"/>
      <c r="C17" s="155" t="str">
        <f>'разд 4 ТЕПЛО '!B8</f>
        <v>Индустриальная, д.19, Саяногорск, 655603, Хакасия</v>
      </c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</row>
    <row r="18" spans="1:15" ht="16.5" customHeight="1">
      <c r="A18" s="188" t="s">
        <v>110</v>
      </c>
      <c r="B18" s="188"/>
      <c r="C18" s="74" t="s">
        <v>319</v>
      </c>
      <c r="D18" s="203" t="s">
        <v>304</v>
      </c>
      <c r="E18" s="203"/>
      <c r="F18" s="203"/>
      <c r="G18" s="203"/>
      <c r="H18" s="203"/>
      <c r="I18" s="203"/>
      <c r="J18" s="203" t="s">
        <v>321</v>
      </c>
      <c r="K18" s="203"/>
      <c r="L18" s="203"/>
      <c r="M18" s="203"/>
      <c r="N18" s="203"/>
      <c r="O18" s="203"/>
    </row>
    <row r="19" spans="1:15" ht="15.75" customHeight="1">
      <c r="A19" s="188" t="s">
        <v>111</v>
      </c>
      <c r="B19" s="188"/>
      <c r="C19" s="196" t="s">
        <v>234</v>
      </c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</row>
    <row r="20" spans="1:15" ht="12.75" customHeight="1">
      <c r="A20" s="188" t="s">
        <v>207</v>
      </c>
      <c r="B20" s="188"/>
      <c r="C20" s="69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</row>
    <row r="21" spans="1:15" ht="27" customHeight="1">
      <c r="A21" s="188" t="s">
        <v>206</v>
      </c>
      <c r="B21" s="188"/>
      <c r="C21" s="73" t="s">
        <v>320</v>
      </c>
      <c r="D21" s="203" t="s">
        <v>305</v>
      </c>
      <c r="E21" s="203"/>
      <c r="F21" s="203"/>
      <c r="G21" s="203" t="s">
        <v>306</v>
      </c>
      <c r="H21" s="203"/>
      <c r="I21" s="203"/>
      <c r="J21" s="203" t="s">
        <v>322</v>
      </c>
      <c r="K21" s="203"/>
      <c r="L21" s="203"/>
      <c r="M21" s="203" t="s">
        <v>323</v>
      </c>
      <c r="N21" s="203"/>
      <c r="O21" s="203"/>
    </row>
    <row r="22" spans="1:15">
      <c r="A22" s="188" t="s">
        <v>307</v>
      </c>
      <c r="B22" s="188"/>
      <c r="C22" s="68">
        <v>12.87</v>
      </c>
      <c r="D22" s="214">
        <v>12.87</v>
      </c>
      <c r="E22" s="214"/>
      <c r="F22" s="214"/>
      <c r="G22" s="214">
        <v>13.53</v>
      </c>
      <c r="H22" s="214"/>
      <c r="I22" s="214"/>
      <c r="J22" s="214">
        <v>13.53</v>
      </c>
      <c r="K22" s="214"/>
      <c r="L22" s="214"/>
      <c r="M22" s="214">
        <v>14.73</v>
      </c>
      <c r="N22" s="214"/>
      <c r="O22" s="214"/>
    </row>
    <row r="23" spans="1:15" ht="12.75" customHeight="1">
      <c r="A23" s="188" t="s">
        <v>308</v>
      </c>
      <c r="B23" s="188"/>
      <c r="C23" s="68">
        <v>14.02</v>
      </c>
      <c r="D23" s="214">
        <v>14.02</v>
      </c>
      <c r="E23" s="214"/>
      <c r="F23" s="214"/>
      <c r="G23" s="214">
        <v>14.74</v>
      </c>
      <c r="H23" s="214"/>
      <c r="I23" s="214"/>
      <c r="J23" s="214">
        <v>14.74</v>
      </c>
      <c r="K23" s="214"/>
      <c r="L23" s="214"/>
      <c r="M23" s="214">
        <v>16.059999999999999</v>
      </c>
      <c r="N23" s="214"/>
      <c r="O23" s="214"/>
    </row>
    <row r="24" spans="1:15" ht="12.75" customHeight="1">
      <c r="A24" s="188" t="s">
        <v>309</v>
      </c>
      <c r="B24" s="188"/>
      <c r="C24" s="68">
        <v>9.07</v>
      </c>
      <c r="D24" s="214">
        <v>9.07</v>
      </c>
      <c r="E24" s="214"/>
      <c r="F24" s="214"/>
      <c r="G24" s="214">
        <v>9.5299999999999994</v>
      </c>
      <c r="H24" s="214"/>
      <c r="I24" s="214"/>
      <c r="J24" s="214">
        <v>9.5299999999999994</v>
      </c>
      <c r="K24" s="214"/>
      <c r="L24" s="214"/>
      <c r="M24" s="214">
        <v>10.38</v>
      </c>
      <c r="N24" s="214"/>
      <c r="O24" s="214"/>
    </row>
    <row r="25" spans="1:15" ht="12.75" customHeight="1">
      <c r="A25" s="207"/>
      <c r="B25" s="207"/>
      <c r="C25" s="72"/>
      <c r="D25" s="204"/>
      <c r="E25" s="205"/>
      <c r="F25" s="205"/>
      <c r="G25" s="205"/>
      <c r="H25" s="205"/>
      <c r="I25" s="206"/>
      <c r="J25" s="204"/>
      <c r="K25" s="205"/>
      <c r="L25" s="205"/>
      <c r="M25" s="205"/>
      <c r="N25" s="205"/>
      <c r="O25" s="206"/>
    </row>
    <row r="26" spans="1:15" ht="12.75" hidden="1" customHeight="1">
      <c r="A26" s="211"/>
      <c r="B26" s="212"/>
      <c r="C26" s="212"/>
      <c r="D26" s="212"/>
      <c r="E26" s="212"/>
      <c r="F26" s="212"/>
      <c r="G26" s="212"/>
      <c r="H26" s="212"/>
      <c r="I26" s="213"/>
    </row>
    <row r="27" spans="1:15" ht="12.75" hidden="1" customHeight="1">
      <c r="A27" s="188" t="s">
        <v>202</v>
      </c>
      <c r="B27" s="188"/>
      <c r="C27" s="69"/>
      <c r="D27" s="155" t="s">
        <v>2</v>
      </c>
      <c r="E27" s="155"/>
      <c r="F27" s="155"/>
      <c r="G27" s="155"/>
      <c r="H27" s="155"/>
      <c r="I27" s="155"/>
    </row>
    <row r="28" spans="1:15" hidden="1">
      <c r="A28" s="188" t="s">
        <v>203</v>
      </c>
      <c r="B28" s="188"/>
      <c r="C28" s="69"/>
      <c r="D28" s="155">
        <v>3808108339</v>
      </c>
      <c r="E28" s="155"/>
      <c r="F28" s="155"/>
      <c r="G28" s="155"/>
      <c r="H28" s="155"/>
      <c r="I28" s="155"/>
    </row>
    <row r="29" spans="1:15" ht="12.75" hidden="1" customHeight="1">
      <c r="A29" s="188" t="s">
        <v>204</v>
      </c>
      <c r="B29" s="188"/>
      <c r="C29" s="69"/>
      <c r="D29" s="155" t="s">
        <v>3</v>
      </c>
      <c r="E29" s="155"/>
      <c r="F29" s="155"/>
      <c r="G29" s="155"/>
      <c r="H29" s="155"/>
      <c r="I29" s="155"/>
    </row>
    <row r="30" spans="1:15" ht="12.75" hidden="1" customHeight="1">
      <c r="A30" s="188" t="s">
        <v>205</v>
      </c>
      <c r="B30" s="188"/>
      <c r="C30" s="69"/>
      <c r="D30" s="155" t="str">
        <f>$C$17</f>
        <v>Индустриальная, д.19, Саяногорск, 655603, Хакасия</v>
      </c>
      <c r="E30" s="155"/>
      <c r="F30" s="155"/>
      <c r="G30" s="155"/>
      <c r="H30" s="155"/>
      <c r="I30" s="155"/>
    </row>
    <row r="31" spans="1:15" hidden="1">
      <c r="A31" s="188" t="s">
        <v>265</v>
      </c>
      <c r="B31" s="188"/>
      <c r="C31" s="69"/>
      <c r="D31" s="184" t="s">
        <v>199</v>
      </c>
      <c r="E31" s="184"/>
      <c r="F31" s="184"/>
      <c r="G31" s="184"/>
      <c r="H31" s="184"/>
      <c r="I31" s="184"/>
    </row>
    <row r="32" spans="1:15" hidden="1">
      <c r="A32" s="188" t="s">
        <v>111</v>
      </c>
      <c r="B32" s="188"/>
      <c r="C32" s="69"/>
      <c r="D32" s="184"/>
      <c r="E32" s="184"/>
      <c r="F32" s="184"/>
      <c r="G32" s="184"/>
      <c r="H32" s="184"/>
      <c r="I32" s="184"/>
    </row>
    <row r="33" spans="1:9" ht="12.75" hidden="1" customHeight="1">
      <c r="A33" s="188" t="s">
        <v>206</v>
      </c>
      <c r="B33" s="188"/>
      <c r="C33" s="69"/>
      <c r="D33" s="184"/>
      <c r="E33" s="184"/>
      <c r="F33" s="184"/>
      <c r="G33" s="184"/>
      <c r="H33" s="184"/>
      <c r="I33" s="184"/>
    </row>
    <row r="34" spans="1:9" ht="12.75" hidden="1" customHeight="1">
      <c r="A34" s="188" t="s">
        <v>207</v>
      </c>
      <c r="B34" s="188"/>
      <c r="C34" s="69"/>
      <c r="D34" s="184"/>
      <c r="E34" s="184"/>
      <c r="F34" s="184"/>
      <c r="G34" s="184"/>
      <c r="H34" s="184"/>
      <c r="I34" s="184"/>
    </row>
    <row r="35" spans="1:9" hidden="1">
      <c r="A35" s="188" t="s">
        <v>264</v>
      </c>
      <c r="B35" s="188"/>
      <c r="C35" s="69"/>
      <c r="D35" s="184" t="s">
        <v>199</v>
      </c>
      <c r="E35" s="184"/>
      <c r="F35" s="184"/>
      <c r="G35" s="184"/>
      <c r="H35" s="184"/>
      <c r="I35" s="184"/>
    </row>
    <row r="36" spans="1:9" hidden="1">
      <c r="A36" s="17"/>
      <c r="B36" s="17"/>
      <c r="C36" s="17"/>
      <c r="D36" s="65"/>
      <c r="E36" s="65"/>
      <c r="F36" s="65"/>
      <c r="G36" s="65"/>
      <c r="H36" s="65"/>
      <c r="I36" s="65"/>
    </row>
    <row r="37" spans="1:9" ht="12.75" hidden="1" customHeight="1">
      <c r="A37" s="188" t="s">
        <v>202</v>
      </c>
      <c r="B37" s="188"/>
      <c r="C37" s="69"/>
      <c r="D37" s="155" t="s">
        <v>2</v>
      </c>
      <c r="E37" s="155"/>
      <c r="F37" s="155"/>
      <c r="G37" s="155"/>
      <c r="H37" s="155"/>
      <c r="I37" s="155"/>
    </row>
    <row r="38" spans="1:9" ht="12.75" hidden="1" customHeight="1">
      <c r="A38" s="188" t="s">
        <v>203</v>
      </c>
      <c r="B38" s="188"/>
      <c r="C38" s="69"/>
      <c r="D38" s="155">
        <v>3808108339</v>
      </c>
      <c r="E38" s="155"/>
      <c r="F38" s="155"/>
      <c r="G38" s="155"/>
      <c r="H38" s="155"/>
      <c r="I38" s="155"/>
    </row>
    <row r="39" spans="1:9" s="6" customFormat="1" hidden="1">
      <c r="A39" s="188" t="s">
        <v>204</v>
      </c>
      <c r="B39" s="154"/>
      <c r="C39" s="67"/>
      <c r="D39" s="155" t="s">
        <v>3</v>
      </c>
      <c r="E39" s="155"/>
      <c r="F39" s="155"/>
      <c r="G39" s="155"/>
      <c r="H39" s="155"/>
      <c r="I39" s="155"/>
    </row>
    <row r="40" spans="1:9" s="6" customFormat="1" hidden="1">
      <c r="A40" s="188" t="s">
        <v>205</v>
      </c>
      <c r="B40" s="188"/>
      <c r="C40" s="69"/>
      <c r="D40" s="155" t="str">
        <f>$C$17</f>
        <v>Индустриальная, д.19, Саяногорск, 655603, Хакасия</v>
      </c>
      <c r="E40" s="155"/>
      <c r="F40" s="155"/>
      <c r="G40" s="155"/>
      <c r="H40" s="155"/>
      <c r="I40" s="155"/>
    </row>
    <row r="41" spans="1:9" s="6" customFormat="1" ht="12.75" hidden="1" customHeight="1">
      <c r="A41" s="188" t="s">
        <v>265</v>
      </c>
      <c r="B41" s="188"/>
      <c r="C41" s="69"/>
      <c r="D41" s="184" t="s">
        <v>199</v>
      </c>
      <c r="E41" s="184"/>
      <c r="F41" s="184"/>
      <c r="G41" s="184"/>
      <c r="H41" s="184"/>
      <c r="I41" s="184"/>
    </row>
    <row r="42" spans="1:9" ht="12.75" hidden="1" customHeight="1">
      <c r="A42" s="188" t="s">
        <v>111</v>
      </c>
      <c r="B42" s="188"/>
      <c r="C42" s="69"/>
      <c r="D42" s="184" t="s">
        <v>199</v>
      </c>
      <c r="E42" s="184"/>
      <c r="F42" s="184"/>
      <c r="G42" s="184"/>
      <c r="H42" s="184"/>
      <c r="I42" s="184"/>
    </row>
    <row r="43" spans="1:9" ht="12.75" hidden="1" customHeight="1">
      <c r="A43" s="188" t="s">
        <v>206</v>
      </c>
      <c r="B43" s="188"/>
      <c r="C43" s="69"/>
      <c r="D43" s="184" t="s">
        <v>199</v>
      </c>
      <c r="E43" s="184"/>
      <c r="F43" s="184"/>
      <c r="G43" s="184"/>
      <c r="H43" s="184"/>
      <c r="I43" s="184"/>
    </row>
    <row r="44" spans="1:9" ht="12.75" hidden="1" customHeight="1">
      <c r="A44" s="188" t="s">
        <v>207</v>
      </c>
      <c r="B44" s="188"/>
      <c r="C44" s="69"/>
      <c r="D44" s="184" t="s">
        <v>199</v>
      </c>
      <c r="E44" s="184"/>
      <c r="F44" s="184"/>
      <c r="G44" s="184"/>
      <c r="H44" s="184"/>
      <c r="I44" s="184"/>
    </row>
    <row r="45" spans="1:9" ht="12.75" hidden="1" customHeight="1">
      <c r="A45" s="188" t="s">
        <v>171</v>
      </c>
      <c r="B45" s="188"/>
      <c r="C45" s="69"/>
      <c r="D45" s="184" t="s">
        <v>199</v>
      </c>
      <c r="E45" s="184"/>
      <c r="F45" s="184"/>
      <c r="G45" s="184"/>
      <c r="H45" s="184"/>
      <c r="I45" s="184"/>
    </row>
    <row r="46" spans="1:9" s="70" customFormat="1" ht="12.75" hidden="1" customHeight="1">
      <c r="A46" s="194" t="s">
        <v>209</v>
      </c>
      <c r="B46" s="194"/>
      <c r="C46" s="194"/>
      <c r="D46" s="194"/>
      <c r="E46" s="194"/>
      <c r="F46" s="194"/>
      <c r="G46" s="194"/>
      <c r="H46" s="194"/>
      <c r="I46" s="194"/>
    </row>
    <row r="47" spans="1:9" s="70" customFormat="1" ht="12.75" hidden="1" customHeight="1">
      <c r="A47" s="194" t="s">
        <v>210</v>
      </c>
      <c r="B47" s="194"/>
      <c r="C47" s="194"/>
      <c r="D47" s="194"/>
      <c r="E47" s="194"/>
      <c r="F47" s="194"/>
      <c r="G47" s="194"/>
      <c r="H47" s="194"/>
      <c r="I47" s="194"/>
    </row>
    <row r="48" spans="1:9" ht="12.75" hidden="1" customHeight="1">
      <c r="A48" s="3"/>
      <c r="B48" s="4"/>
      <c r="C48" s="4"/>
      <c r="D48" s="39"/>
      <c r="E48" s="1"/>
    </row>
    <row r="49" spans="1:9" ht="12.75" hidden="1" customHeight="1">
      <c r="A49" s="153" t="s">
        <v>269</v>
      </c>
      <c r="B49" s="153"/>
      <c r="C49" s="153"/>
      <c r="D49" s="153"/>
      <c r="E49" s="153"/>
      <c r="F49" s="153"/>
      <c r="G49" s="153"/>
      <c r="H49" s="153"/>
      <c r="I49" s="153"/>
    </row>
    <row r="50" spans="1:9" ht="12.75" hidden="1" customHeight="1">
      <c r="A50" s="188" t="s">
        <v>202</v>
      </c>
      <c r="B50" s="188"/>
      <c r="C50" s="69"/>
      <c r="D50" s="155" t="s">
        <v>2</v>
      </c>
      <c r="E50" s="155"/>
      <c r="F50" s="155"/>
      <c r="G50" s="155"/>
      <c r="H50" s="155"/>
      <c r="I50" s="155"/>
    </row>
    <row r="51" spans="1:9" ht="12.75" hidden="1" customHeight="1">
      <c r="A51" s="188" t="s">
        <v>203</v>
      </c>
      <c r="B51" s="188"/>
      <c r="C51" s="69"/>
      <c r="D51" s="155">
        <v>3808108339</v>
      </c>
      <c r="E51" s="155"/>
      <c r="F51" s="155"/>
      <c r="G51" s="155"/>
      <c r="H51" s="155"/>
      <c r="I51" s="155"/>
    </row>
    <row r="52" spans="1:9" ht="12.75" hidden="1" customHeight="1">
      <c r="A52" s="188" t="s">
        <v>204</v>
      </c>
      <c r="B52" s="188"/>
      <c r="C52" s="69"/>
      <c r="D52" s="155" t="s">
        <v>3</v>
      </c>
      <c r="E52" s="155"/>
      <c r="F52" s="155"/>
      <c r="G52" s="155"/>
      <c r="H52" s="155"/>
      <c r="I52" s="155"/>
    </row>
    <row r="53" spans="1:9" ht="12.75" hidden="1" customHeight="1">
      <c r="A53" s="188" t="s">
        <v>205</v>
      </c>
      <c r="B53" s="188"/>
      <c r="C53" s="69"/>
      <c r="D53" s="155" t="str">
        <f>$C$17</f>
        <v>Индустриальная, д.19, Саяногорск, 655603, Хакасия</v>
      </c>
      <c r="E53" s="155"/>
      <c r="F53" s="155"/>
      <c r="G53" s="155"/>
      <c r="H53" s="155"/>
      <c r="I53" s="155"/>
    </row>
    <row r="54" spans="1:9" ht="12.75" hidden="1" customHeight="1">
      <c r="A54" s="188" t="s">
        <v>267</v>
      </c>
      <c r="B54" s="188"/>
      <c r="C54" s="69"/>
      <c r="D54" s="184" t="s">
        <v>199</v>
      </c>
      <c r="E54" s="184"/>
      <c r="F54" s="184"/>
      <c r="G54" s="184"/>
      <c r="H54" s="184"/>
      <c r="I54" s="184"/>
    </row>
    <row r="55" spans="1:9" ht="12.75" hidden="1" customHeight="1">
      <c r="A55" s="188" t="s">
        <v>79</v>
      </c>
      <c r="B55" s="188"/>
      <c r="C55" s="69"/>
      <c r="D55" s="184" t="s">
        <v>199</v>
      </c>
      <c r="E55" s="184"/>
      <c r="F55" s="184"/>
      <c r="G55" s="184"/>
      <c r="H55" s="184"/>
      <c r="I55" s="184"/>
    </row>
    <row r="56" spans="1:9" ht="12.75" hidden="1" customHeight="1">
      <c r="A56" s="188" t="s">
        <v>206</v>
      </c>
      <c r="B56" s="188"/>
      <c r="C56" s="69"/>
      <c r="D56" s="184" t="s">
        <v>199</v>
      </c>
      <c r="E56" s="184"/>
      <c r="F56" s="184"/>
      <c r="G56" s="184"/>
      <c r="H56" s="184"/>
      <c r="I56" s="184"/>
    </row>
    <row r="57" spans="1:9" ht="12.75" hidden="1" customHeight="1">
      <c r="A57" s="188" t="s">
        <v>207</v>
      </c>
      <c r="B57" s="188"/>
      <c r="C57" s="69"/>
      <c r="D57" s="184" t="s">
        <v>199</v>
      </c>
      <c r="E57" s="184"/>
      <c r="F57" s="184"/>
      <c r="G57" s="184"/>
      <c r="H57" s="184"/>
      <c r="I57" s="184"/>
    </row>
    <row r="58" spans="1:9" ht="12.75" hidden="1" customHeight="1">
      <c r="A58" s="188" t="s">
        <v>270</v>
      </c>
      <c r="B58" s="188"/>
      <c r="C58" s="69"/>
      <c r="D58" s="184"/>
      <c r="E58" s="184"/>
      <c r="F58" s="184"/>
      <c r="G58" s="184"/>
      <c r="H58" s="184"/>
      <c r="I58" s="184"/>
    </row>
    <row r="59" spans="1:9" ht="12.75" hidden="1" customHeight="1">
      <c r="A59" s="197"/>
      <c r="B59" s="197"/>
      <c r="C59" s="197"/>
      <c r="D59" s="197"/>
      <c r="E59" s="197"/>
      <c r="F59" s="65"/>
      <c r="G59" s="65"/>
      <c r="H59" s="65"/>
      <c r="I59" s="65"/>
    </row>
    <row r="60" spans="1:9" ht="12.75" hidden="1" customHeight="1">
      <c r="A60" s="188" t="s">
        <v>202</v>
      </c>
      <c r="B60" s="188"/>
      <c r="C60" s="69"/>
      <c r="D60" s="155" t="s">
        <v>2</v>
      </c>
      <c r="E60" s="155"/>
      <c r="F60" s="155"/>
      <c r="G60" s="155"/>
      <c r="H60" s="155"/>
      <c r="I60" s="155"/>
    </row>
    <row r="61" spans="1:9" ht="12.75" hidden="1" customHeight="1">
      <c r="A61" s="188" t="s">
        <v>203</v>
      </c>
      <c r="B61" s="188"/>
      <c r="C61" s="69"/>
      <c r="D61" s="184"/>
      <c r="E61" s="184"/>
      <c r="F61" s="184"/>
      <c r="G61" s="184"/>
      <c r="H61" s="184"/>
      <c r="I61" s="184"/>
    </row>
    <row r="62" spans="1:9" ht="12.75" hidden="1" customHeight="1">
      <c r="A62" s="188" t="s">
        <v>204</v>
      </c>
      <c r="B62" s="188"/>
      <c r="C62" s="69"/>
      <c r="D62" s="155" t="s">
        <v>3</v>
      </c>
      <c r="E62" s="155"/>
      <c r="F62" s="155"/>
      <c r="G62" s="155"/>
      <c r="H62" s="155"/>
      <c r="I62" s="155"/>
    </row>
    <row r="63" spans="1:9" ht="12.75" hidden="1" customHeight="1">
      <c r="A63" s="188" t="s">
        <v>205</v>
      </c>
      <c r="B63" s="188"/>
      <c r="C63" s="69"/>
      <c r="D63" s="155" t="str">
        <f>$C$17</f>
        <v>Индустриальная, д.19, Саяногорск, 655603, Хакасия</v>
      </c>
      <c r="E63" s="155"/>
      <c r="F63" s="155"/>
      <c r="G63" s="155"/>
      <c r="H63" s="155"/>
      <c r="I63" s="155"/>
    </row>
    <row r="64" spans="1:9" ht="12.75" hidden="1" customHeight="1">
      <c r="A64" s="188" t="s">
        <v>266</v>
      </c>
      <c r="B64" s="188"/>
      <c r="C64" s="69"/>
      <c r="D64" s="184" t="s">
        <v>199</v>
      </c>
      <c r="E64" s="184"/>
      <c r="F64" s="184"/>
      <c r="G64" s="184"/>
      <c r="H64" s="184"/>
      <c r="I64" s="184"/>
    </row>
    <row r="65" spans="1:9" ht="12.75" hidden="1" customHeight="1">
      <c r="A65" s="188" t="s">
        <v>111</v>
      </c>
      <c r="B65" s="188"/>
      <c r="C65" s="69"/>
      <c r="D65" s="184" t="s">
        <v>199</v>
      </c>
      <c r="E65" s="184"/>
      <c r="F65" s="184"/>
      <c r="G65" s="184"/>
      <c r="H65" s="184"/>
      <c r="I65" s="184"/>
    </row>
    <row r="66" spans="1:9" ht="12.75" hidden="1" customHeight="1">
      <c r="A66" s="188" t="s">
        <v>206</v>
      </c>
      <c r="B66" s="188"/>
      <c r="C66" s="69"/>
      <c r="D66" s="184" t="s">
        <v>199</v>
      </c>
      <c r="E66" s="184"/>
      <c r="F66" s="184"/>
      <c r="G66" s="184"/>
      <c r="H66" s="184"/>
      <c r="I66" s="184"/>
    </row>
    <row r="67" spans="1:9" ht="12.75" hidden="1" customHeight="1">
      <c r="A67" s="188" t="s">
        <v>207</v>
      </c>
      <c r="B67" s="188"/>
      <c r="C67" s="69"/>
      <c r="D67" s="184" t="s">
        <v>199</v>
      </c>
      <c r="E67" s="184"/>
      <c r="F67" s="184"/>
      <c r="G67" s="184"/>
      <c r="H67" s="184"/>
      <c r="I67" s="184"/>
    </row>
    <row r="68" spans="1:9" ht="12.75" hidden="1" customHeight="1">
      <c r="A68" s="188" t="s">
        <v>278</v>
      </c>
      <c r="B68" s="188"/>
      <c r="C68" s="69"/>
      <c r="D68" s="184" t="s">
        <v>199</v>
      </c>
      <c r="E68" s="184"/>
      <c r="F68" s="184"/>
      <c r="G68" s="184"/>
      <c r="H68" s="184"/>
      <c r="I68" s="184"/>
    </row>
    <row r="69" spans="1:9" s="70" customFormat="1" ht="12.75" hidden="1" customHeight="1">
      <c r="A69" s="194" t="s">
        <v>209</v>
      </c>
      <c r="B69" s="194"/>
      <c r="C69" s="194"/>
      <c r="D69" s="194"/>
      <c r="E69" s="194"/>
      <c r="F69" s="194"/>
      <c r="G69" s="194"/>
      <c r="H69" s="194"/>
      <c r="I69" s="194"/>
    </row>
    <row r="70" spans="1:9" s="70" customFormat="1" ht="12.75" hidden="1" customHeight="1">
      <c r="A70" s="194" t="s">
        <v>210</v>
      </c>
      <c r="B70" s="194"/>
      <c r="C70" s="194"/>
      <c r="D70" s="194"/>
      <c r="E70" s="194"/>
      <c r="F70" s="194"/>
      <c r="G70" s="194"/>
      <c r="H70" s="194"/>
      <c r="I70" s="194"/>
    </row>
    <row r="71" spans="1:9" ht="12.75" hidden="1" customHeight="1"/>
    <row r="72" spans="1:9" ht="12.75" hidden="1" customHeight="1"/>
    <row r="73" spans="1:9" ht="12.75" hidden="1" customHeight="1">
      <c r="A73" s="2"/>
      <c r="D73" s="40"/>
      <c r="I73" s="40"/>
    </row>
    <row r="74" spans="1:9" ht="12.75" hidden="1" customHeight="1">
      <c r="B74" s="2"/>
      <c r="C74" s="2"/>
      <c r="D74" s="40"/>
      <c r="E74" s="40"/>
    </row>
    <row r="75" spans="1:9" ht="12.75" hidden="1" customHeight="1">
      <c r="B75" s="2"/>
      <c r="C75" s="2"/>
      <c r="D75" s="40"/>
      <c r="E75" s="40"/>
    </row>
    <row r="76" spans="1:9" ht="12.75" hidden="1" customHeight="1"/>
    <row r="77" spans="1:9" ht="12.75" hidden="1" customHeight="1"/>
    <row r="78" spans="1:9" ht="12.75" hidden="1" customHeight="1"/>
    <row r="79" spans="1:9" ht="12.75" hidden="1" customHeight="1"/>
    <row r="80" spans="1:9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idden="1"/>
    <row r="118" ht="56.25" hidden="1" customHeight="1"/>
    <row r="119" ht="31.5" hidden="1" customHeight="1"/>
    <row r="120" ht="12.75" hidden="1" customHeight="1"/>
    <row r="121" ht="12.75" hidden="1" customHeight="1"/>
    <row r="122" hidden="1"/>
    <row r="123" ht="12.75" customHeight="1"/>
    <row r="124" ht="12.75" customHeight="1"/>
    <row r="125" ht="12.75" customHeight="1"/>
    <row r="126" ht="12.75" customHeight="1"/>
    <row r="128" ht="12.75" customHeight="1"/>
    <row r="129" ht="12.75" customHeight="1"/>
  </sheetData>
  <mergeCells count="123">
    <mergeCell ref="C15:O15"/>
    <mergeCell ref="C14:O14"/>
    <mergeCell ref="D21:F21"/>
    <mergeCell ref="G21:I21"/>
    <mergeCell ref="A22:B22"/>
    <mergeCell ref="D22:F22"/>
    <mergeCell ref="G22:I22"/>
    <mergeCell ref="J20:O20"/>
    <mergeCell ref="J21:L21"/>
    <mergeCell ref="M21:O21"/>
    <mergeCell ref="J22:L22"/>
    <mergeCell ref="M22:O22"/>
    <mergeCell ref="A55:B55"/>
    <mergeCell ref="D55:I55"/>
    <mergeCell ref="J23:L23"/>
    <mergeCell ref="M23:O23"/>
    <mergeCell ref="J24:L24"/>
    <mergeCell ref="M24:O24"/>
    <mergeCell ref="C19:O19"/>
    <mergeCell ref="C17:O17"/>
    <mergeCell ref="C16:O16"/>
    <mergeCell ref="A44:B44"/>
    <mergeCell ref="D44:I44"/>
    <mergeCell ref="A45:B45"/>
    <mergeCell ref="D45:I45"/>
    <mergeCell ref="A13:O13"/>
    <mergeCell ref="A12:O12"/>
    <mergeCell ref="A11:O11"/>
    <mergeCell ref="J18:O18"/>
    <mergeCell ref="A58:B58"/>
    <mergeCell ref="D58:I58"/>
    <mergeCell ref="A53:B53"/>
    <mergeCell ref="D53:I53"/>
    <mergeCell ref="A50:B50"/>
    <mergeCell ref="A46:I46"/>
    <mergeCell ref="A47:I47"/>
    <mergeCell ref="A49:I49"/>
    <mergeCell ref="D50:I50"/>
    <mergeCell ref="A51:B51"/>
    <mergeCell ref="D51:I51"/>
    <mergeCell ref="A52:B52"/>
    <mergeCell ref="D52:I52"/>
    <mergeCell ref="D57:I57"/>
    <mergeCell ref="A57:B57"/>
    <mergeCell ref="D56:I56"/>
    <mergeCell ref="A39:B39"/>
    <mergeCell ref="D39:I39"/>
    <mergeCell ref="A40:B40"/>
    <mergeCell ref="D40:I40"/>
    <mergeCell ref="A41:B41"/>
    <mergeCell ref="D41:I41"/>
    <mergeCell ref="A42:B42"/>
    <mergeCell ref="D42:I42"/>
    <mergeCell ref="A43:B43"/>
    <mergeCell ref="D43:I43"/>
    <mergeCell ref="A28:B28"/>
    <mergeCell ref="D28:I28"/>
    <mergeCell ref="A29:B29"/>
    <mergeCell ref="D29:I29"/>
    <mergeCell ref="A30:B30"/>
    <mergeCell ref="D30:I30"/>
    <mergeCell ref="A32:B32"/>
    <mergeCell ref="D32:I32"/>
    <mergeCell ref="A69:I69"/>
    <mergeCell ref="A35:B35"/>
    <mergeCell ref="D35:I35"/>
    <mergeCell ref="A37:B37"/>
    <mergeCell ref="D37:I37"/>
    <mergeCell ref="A31:B31"/>
    <mergeCell ref="D31:I31"/>
    <mergeCell ref="A33:B33"/>
    <mergeCell ref="D33:I33"/>
    <mergeCell ref="A34:B34"/>
    <mergeCell ref="D34:I34"/>
    <mergeCell ref="A54:B54"/>
    <mergeCell ref="D54:I54"/>
    <mergeCell ref="A56:B56"/>
    <mergeCell ref="A38:B38"/>
    <mergeCell ref="D38:I38"/>
    <mergeCell ref="A70:I70"/>
    <mergeCell ref="A59:E59"/>
    <mergeCell ref="A65:B65"/>
    <mergeCell ref="D65:I65"/>
    <mergeCell ref="A66:B66"/>
    <mergeCell ref="D66:I66"/>
    <mergeCell ref="A67:B67"/>
    <mergeCell ref="D67:I67"/>
    <mergeCell ref="A68:B68"/>
    <mergeCell ref="D68:I68"/>
    <mergeCell ref="A64:B64"/>
    <mergeCell ref="D64:I64"/>
    <mergeCell ref="A61:B61"/>
    <mergeCell ref="D61:I61"/>
    <mergeCell ref="A62:B62"/>
    <mergeCell ref="D62:I62"/>
    <mergeCell ref="A63:B63"/>
    <mergeCell ref="D63:I63"/>
    <mergeCell ref="A60:B60"/>
    <mergeCell ref="D60:I60"/>
    <mergeCell ref="A7:O7"/>
    <mergeCell ref="I8:O9"/>
    <mergeCell ref="A25:B25"/>
    <mergeCell ref="D25:I25"/>
    <mergeCell ref="A27:B27"/>
    <mergeCell ref="D27:I27"/>
    <mergeCell ref="A20:B20"/>
    <mergeCell ref="D20:I20"/>
    <mergeCell ref="A23:B23"/>
    <mergeCell ref="A24:B24"/>
    <mergeCell ref="D23:F23"/>
    <mergeCell ref="G23:I23"/>
    <mergeCell ref="D24:F24"/>
    <mergeCell ref="G24:I24"/>
    <mergeCell ref="A17:B17"/>
    <mergeCell ref="A18:B18"/>
    <mergeCell ref="D18:I18"/>
    <mergeCell ref="A19:B19"/>
    <mergeCell ref="A14:B14"/>
    <mergeCell ref="A15:B15"/>
    <mergeCell ref="A16:B16"/>
    <mergeCell ref="A26:I26"/>
    <mergeCell ref="A21:B21"/>
    <mergeCell ref="J25:O25"/>
  </mergeCells>
  <pageMargins left="0.88" right="0.33" top="0.25" bottom="0.21" header="0.17" footer="0.17"/>
  <pageSetup paperSize="9" scale="76" fitToHeight="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>
    <tabColor theme="3" tint="0.59999389629810485"/>
  </sheetPr>
  <dimension ref="A1:H47"/>
  <sheetViews>
    <sheetView showGridLines="0" view="pageBreakPreview" topLeftCell="A13" zoomScaleNormal="120" zoomScaleSheetLayoutView="100" workbookViewId="0">
      <selection activeCell="A37" sqref="A37"/>
    </sheetView>
  </sheetViews>
  <sheetFormatPr defaultRowHeight="12.75"/>
  <cols>
    <col min="1" max="1" width="76.42578125" style="238" customWidth="1"/>
    <col min="2" max="2" width="13" style="239" hidden="1" customWidth="1"/>
    <col min="3" max="3" width="12.140625" style="46" hidden="1" customWidth="1"/>
    <col min="4" max="4" width="12.85546875" style="46" hidden="1" customWidth="1"/>
    <col min="5" max="5" width="17.42578125" style="46" customWidth="1"/>
    <col min="6" max="6" width="17" style="46" customWidth="1"/>
    <col min="7" max="16384" width="9.140625" style="46"/>
  </cols>
  <sheetData>
    <row r="1" spans="1:7" s="49" customFormat="1" ht="40.5" customHeight="1">
      <c r="A1" s="168" t="s">
        <v>271</v>
      </c>
      <c r="B1" s="153"/>
      <c r="C1" s="153"/>
      <c r="D1" s="153"/>
    </row>
    <row r="2" spans="1:7" ht="24.75" customHeight="1">
      <c r="A2" s="217" t="s">
        <v>202</v>
      </c>
      <c r="B2" s="218" t="s">
        <v>303</v>
      </c>
      <c r="C2" s="219"/>
      <c r="D2" s="219"/>
      <c r="E2" s="219"/>
      <c r="F2" s="220"/>
    </row>
    <row r="3" spans="1:7">
      <c r="A3" s="150" t="s">
        <v>203</v>
      </c>
      <c r="B3" s="155">
        <v>1902025326</v>
      </c>
      <c r="C3" s="155"/>
      <c r="D3" s="155"/>
      <c r="E3" s="155"/>
      <c r="F3" s="155"/>
    </row>
    <row r="4" spans="1:7" ht="12.75" customHeight="1">
      <c r="A4" s="150" t="s">
        <v>204</v>
      </c>
      <c r="B4" s="155">
        <v>190201001</v>
      </c>
      <c r="C4" s="155"/>
      <c r="D4" s="155"/>
      <c r="E4" s="155"/>
      <c r="F4" s="155"/>
    </row>
    <row r="5" spans="1:7" ht="12.75" customHeight="1">
      <c r="A5" s="150" t="s">
        <v>205</v>
      </c>
      <c r="B5" s="155" t="s">
        <v>316</v>
      </c>
      <c r="C5" s="155"/>
      <c r="D5" s="155"/>
      <c r="E5" s="155"/>
      <c r="F5" s="155"/>
    </row>
    <row r="6" spans="1:7" ht="26.25" customHeight="1">
      <c r="A6" s="150" t="s">
        <v>213</v>
      </c>
      <c r="B6" s="149" t="s">
        <v>312</v>
      </c>
      <c r="C6" s="221" t="s">
        <v>313</v>
      </c>
      <c r="D6" s="221" t="s">
        <v>314</v>
      </c>
      <c r="E6" s="221" t="s">
        <v>325</v>
      </c>
      <c r="F6" s="221" t="s">
        <v>326</v>
      </c>
    </row>
    <row r="7" spans="1:7">
      <c r="A7" s="150" t="s">
        <v>214</v>
      </c>
      <c r="B7" s="173" t="s">
        <v>215</v>
      </c>
      <c r="C7" s="174"/>
      <c r="D7" s="175"/>
    </row>
    <row r="8" spans="1:7" s="223" customFormat="1" ht="25.5">
      <c r="A8" s="222" t="s">
        <v>272</v>
      </c>
      <c r="B8" s="151" t="s">
        <v>273</v>
      </c>
      <c r="C8" s="151" t="s">
        <v>273</v>
      </c>
      <c r="D8" s="151" t="s">
        <v>273</v>
      </c>
      <c r="E8" s="151" t="s">
        <v>273</v>
      </c>
      <c r="F8" s="151" t="s">
        <v>273</v>
      </c>
    </row>
    <row r="9" spans="1:7" s="223" customFormat="1">
      <c r="A9" s="222" t="s">
        <v>300</v>
      </c>
      <c r="B9" s="151"/>
      <c r="C9" s="224"/>
      <c r="D9" s="224"/>
      <c r="E9" s="224"/>
      <c r="F9" s="224"/>
    </row>
    <row r="10" spans="1:7" s="223" customFormat="1">
      <c r="A10" s="150" t="s">
        <v>281</v>
      </c>
      <c r="B10" s="146">
        <f>'[18]Вода новая смета'!$C$11</f>
        <v>570.58026435496322</v>
      </c>
      <c r="C10" s="148">
        <f>B10</f>
        <v>570.58026435496322</v>
      </c>
      <c r="D10" s="146">
        <f>'[18]Вода новая смета'!$E$11</f>
        <v>570.58026435496322</v>
      </c>
      <c r="E10" s="148">
        <v>570.58000000000004</v>
      </c>
      <c r="F10" s="146">
        <f>E10</f>
        <v>570.58000000000004</v>
      </c>
    </row>
    <row r="11" spans="1:7" s="223" customFormat="1">
      <c r="A11" s="150" t="s">
        <v>282</v>
      </c>
      <c r="B11" s="146">
        <f>'[18]Вода новая смета'!$C$18</f>
        <v>468.5365423467801</v>
      </c>
      <c r="C11" s="148">
        <f t="shared" ref="C11:C23" si="0">B11</f>
        <v>468.5365423467801</v>
      </c>
      <c r="D11" s="146">
        <f>'[18]Вода новая смета'!$E$18</f>
        <v>468.5365423467801</v>
      </c>
      <c r="E11" s="148">
        <v>468.54</v>
      </c>
      <c r="F11" s="146">
        <f>E11</f>
        <v>468.54</v>
      </c>
    </row>
    <row r="12" spans="1:7" s="223" customFormat="1">
      <c r="A12" s="150" t="s">
        <v>283</v>
      </c>
      <c r="B12" s="146">
        <f>'[18]Вода новая смета'!$C$13</f>
        <v>7112</v>
      </c>
      <c r="C12" s="148">
        <f t="shared" si="0"/>
        <v>7112</v>
      </c>
      <c r="D12" s="146">
        <f>'[18]Вода новая смета'!$E$13</f>
        <v>7112</v>
      </c>
      <c r="E12" s="148">
        <v>7112</v>
      </c>
      <c r="F12" s="146">
        <f>E12</f>
        <v>7112</v>
      </c>
    </row>
    <row r="13" spans="1:7" s="223" customFormat="1">
      <c r="A13" s="150" t="s">
        <v>284</v>
      </c>
      <c r="B13" s="146"/>
      <c r="C13" s="148">
        <f t="shared" si="0"/>
        <v>0</v>
      </c>
      <c r="D13" s="146"/>
      <c r="E13" s="148"/>
      <c r="F13" s="146"/>
    </row>
    <row r="14" spans="1:7" s="223" customFormat="1">
      <c r="A14" s="150" t="s">
        <v>285</v>
      </c>
      <c r="B14" s="146">
        <f>'[18]Вода новая смета'!$C$14</f>
        <v>7682.5802643549632</v>
      </c>
      <c r="C14" s="148">
        <f t="shared" si="0"/>
        <v>7682.5802643549632</v>
      </c>
      <c r="D14" s="146">
        <f>'[18]Вода новая смета'!$E$14</f>
        <v>7682.5802643549632</v>
      </c>
      <c r="E14" s="148">
        <f>D14</f>
        <v>7682.5802643549632</v>
      </c>
      <c r="F14" s="146">
        <f>F17+F15+F11</f>
        <v>7682.5800000000008</v>
      </c>
      <c r="G14" s="225"/>
    </row>
    <row r="15" spans="1:7" s="223" customFormat="1">
      <c r="A15" s="150" t="s">
        <v>286</v>
      </c>
      <c r="B15" s="146">
        <f>'[18]Вода новая смета'!$C$15</f>
        <v>2549.0355068276604</v>
      </c>
      <c r="C15" s="148">
        <f t="shared" si="0"/>
        <v>2549.0355068276604</v>
      </c>
      <c r="D15" s="146">
        <f>'[18]Вода новая смета'!$E$15</f>
        <v>2549.0355068276604</v>
      </c>
      <c r="E15" s="148">
        <v>2549.0300000000002</v>
      </c>
      <c r="F15" s="146">
        <f>E15</f>
        <v>2549.0300000000002</v>
      </c>
    </row>
    <row r="16" spans="1:7" s="223" customFormat="1">
      <c r="A16" s="150" t="s">
        <v>287</v>
      </c>
      <c r="B16" s="226">
        <f>'[18]Вода новая смета'!$C$16</f>
        <v>0.33179419141957767</v>
      </c>
      <c r="C16" s="148">
        <f t="shared" si="0"/>
        <v>0.33179419141957767</v>
      </c>
      <c r="D16" s="226">
        <f>'[18]Вода новая смета'!$E$16</f>
        <v>0.33179419141957767</v>
      </c>
      <c r="E16" s="148">
        <f>E15/E14</f>
        <v>0.33179347462554876</v>
      </c>
      <c r="F16" s="226">
        <f>E16</f>
        <v>0.33179347462554876</v>
      </c>
    </row>
    <row r="17" spans="1:8" s="223" customFormat="1" ht="12.75" customHeight="1">
      <c r="A17" s="150" t="s">
        <v>298</v>
      </c>
      <c r="B17" s="146">
        <f>'[18]Вода новая смета'!$C$20</f>
        <v>4665.0082151805227</v>
      </c>
      <c r="C17" s="148">
        <f t="shared" si="0"/>
        <v>4665.0082151805227</v>
      </c>
      <c r="D17" s="146">
        <f>'[18]Вода новая смета'!$E$20</f>
        <v>4665.0082151805227</v>
      </c>
      <c r="E17" s="148">
        <f>SUM(E19:E22)</f>
        <v>4665.01</v>
      </c>
      <c r="F17" s="146">
        <f>E17</f>
        <v>4665.01</v>
      </c>
    </row>
    <row r="18" spans="1:8" s="223" customFormat="1" ht="12.75" customHeight="1">
      <c r="A18" s="227" t="s">
        <v>299</v>
      </c>
      <c r="B18" s="146"/>
      <c r="C18" s="148">
        <f t="shared" si="0"/>
        <v>0</v>
      </c>
      <c r="D18" s="146"/>
      <c r="E18" s="148"/>
      <c r="F18" s="146"/>
    </row>
    <row r="19" spans="1:8" s="223" customFormat="1" ht="12.75" customHeight="1">
      <c r="A19" s="228" t="s">
        <v>288</v>
      </c>
      <c r="B19" s="146">
        <f>'[18]Вода новая смета'!$C$21</f>
        <v>2670.5820600000002</v>
      </c>
      <c r="C19" s="148">
        <f t="shared" si="0"/>
        <v>2670.5820600000002</v>
      </c>
      <c r="D19" s="146">
        <f>'[18]Вода новая смета'!$E$21</f>
        <v>2670.5820600000002</v>
      </c>
      <c r="E19" s="148">
        <v>2670.58</v>
      </c>
      <c r="F19" s="146">
        <f>E19</f>
        <v>2670.58</v>
      </c>
    </row>
    <row r="20" spans="1:8" s="223" customFormat="1" ht="12.75" customHeight="1">
      <c r="A20" s="228" t="s">
        <v>289</v>
      </c>
      <c r="B20" s="146">
        <f>'[18]Вода новая смета'!$C$22</f>
        <v>235.4804546251996</v>
      </c>
      <c r="C20" s="148">
        <f t="shared" si="0"/>
        <v>235.4804546251996</v>
      </c>
      <c r="D20" s="146">
        <f>'[18]Вода новая смета'!$E$22</f>
        <v>235.4804546251996</v>
      </c>
      <c r="E20" s="148">
        <v>235.48</v>
      </c>
      <c r="F20" s="146">
        <f>E20</f>
        <v>235.48</v>
      </c>
    </row>
    <row r="21" spans="1:8" s="223" customFormat="1" ht="12.75" customHeight="1">
      <c r="A21" s="228" t="s">
        <v>290</v>
      </c>
      <c r="B21" s="146">
        <f>'[18]Вода новая смета'!$C$23+'[18]Вода новая смета'!$C$24</f>
        <v>1117.5357005553228</v>
      </c>
      <c r="C21" s="148">
        <f t="shared" si="0"/>
        <v>1117.5357005553228</v>
      </c>
      <c r="D21" s="146">
        <f>'[18]Вода новая смета'!$E$23+'[18]Вода новая смета'!$C$24</f>
        <v>1117.5357005553228</v>
      </c>
      <c r="E21" s="148">
        <v>1117.54</v>
      </c>
      <c r="F21" s="146">
        <f>E21</f>
        <v>1117.54</v>
      </c>
    </row>
    <row r="22" spans="1:8" s="223" customFormat="1" ht="12.75" customHeight="1">
      <c r="A22" s="228" t="s">
        <v>291</v>
      </c>
      <c r="B22" s="146">
        <f>'[18]Вода новая смета'!$C$25</f>
        <v>641.41</v>
      </c>
      <c r="C22" s="148">
        <f t="shared" si="0"/>
        <v>641.41</v>
      </c>
      <c r="D22" s="146">
        <f>'[18]Вода новая смета'!$E$25</f>
        <v>641.41</v>
      </c>
      <c r="E22" s="148">
        <f>D22</f>
        <v>641.41</v>
      </c>
      <c r="F22" s="148">
        <f>4665.01-F19-F20-F21</f>
        <v>641.41000000000031</v>
      </c>
    </row>
    <row r="23" spans="1:8">
      <c r="A23" s="150" t="s">
        <v>292</v>
      </c>
      <c r="B23" s="146">
        <f>'[18]Вода новая смета'!$C$64</f>
        <v>59925.440025136406</v>
      </c>
      <c r="C23" s="148">
        <f t="shared" si="0"/>
        <v>59925.440025136406</v>
      </c>
      <c r="D23" s="146">
        <f>'[18]Вода новая смета'!$E$64</f>
        <v>63108.942936681167</v>
      </c>
      <c r="E23" s="148">
        <f>E24</f>
        <v>63108.942936681175</v>
      </c>
      <c r="F23" s="146">
        <f>F24</f>
        <v>68725.570000000007</v>
      </c>
    </row>
    <row r="24" spans="1:8">
      <c r="A24" s="150" t="s">
        <v>293</v>
      </c>
      <c r="B24" s="146">
        <f>B26+B27+B30+B31+B32+B34+B36+B37+B25</f>
        <v>59925.440025136406</v>
      </c>
      <c r="C24" s="146">
        <f t="shared" ref="C24:E24" si="1">C26+C27+C30+C31+C32+C34+C36+C37+C25</f>
        <v>59925.440025136406</v>
      </c>
      <c r="D24" s="146">
        <f t="shared" si="1"/>
        <v>63108.942936681175</v>
      </c>
      <c r="E24" s="146">
        <f t="shared" si="1"/>
        <v>63108.942936681175</v>
      </c>
      <c r="F24" s="146">
        <f>F25+F26+F27+F30+F31+F32+F34+F36+F37</f>
        <v>68725.570000000007</v>
      </c>
      <c r="G24" s="229"/>
      <c r="H24" s="230"/>
    </row>
    <row r="25" spans="1:8">
      <c r="A25" s="150" t="s">
        <v>315</v>
      </c>
      <c r="B25" s="146">
        <f>'[18]Вода новая смета'!$C$31</f>
        <v>120.60657426928273</v>
      </c>
      <c r="C25" s="148">
        <f>B25</f>
        <v>120.60657426928273</v>
      </c>
      <c r="D25" s="146">
        <f>'[18]Вода новая смета'!$E$31</f>
        <v>130.5022489660889</v>
      </c>
      <c r="E25" s="148">
        <f>D25</f>
        <v>130.5022489660889</v>
      </c>
      <c r="F25" s="146">
        <f>(95.38+22.19+0)*G25</f>
        <v>0</v>
      </c>
      <c r="G25" s="231"/>
    </row>
    <row r="26" spans="1:8">
      <c r="A26" s="150" t="s">
        <v>274</v>
      </c>
      <c r="B26" s="146">
        <f>'[18]Вода новая смета'!$C$33</f>
        <v>6106.8848303308541</v>
      </c>
      <c r="C26" s="148">
        <f t="shared" ref="C26:C27" si="2">B26</f>
        <v>6106.8848303308541</v>
      </c>
      <c r="D26" s="146">
        <f>'[18]Вода новая смета'!$E$33</f>
        <v>6478.8848303308541</v>
      </c>
      <c r="E26" s="148">
        <f>D26</f>
        <v>6478.8848303308541</v>
      </c>
      <c r="F26" s="148">
        <v>6826.07</v>
      </c>
    </row>
    <row r="27" spans="1:8" ht="25.5">
      <c r="A27" s="150" t="s">
        <v>87</v>
      </c>
      <c r="B27" s="146">
        <f>'[18]Вода новая смета'!$C$32</f>
        <v>14233.340780260001</v>
      </c>
      <c r="C27" s="148">
        <f t="shared" si="2"/>
        <v>14233.340780260001</v>
      </c>
      <c r="D27" s="146">
        <f>'[18]Вода новая смета'!$E$32</f>
        <v>15258.141316438718</v>
      </c>
      <c r="E27" s="148">
        <f>D27</f>
        <v>15258.141316438718</v>
      </c>
      <c r="F27" s="148">
        <f>14001.52</f>
        <v>14001.52</v>
      </c>
    </row>
    <row r="28" spans="1:8">
      <c r="A28" s="150" t="s">
        <v>141</v>
      </c>
      <c r="B28" s="146">
        <f>B27/B29</f>
        <v>2.7712890927297509</v>
      </c>
      <c r="C28" s="146">
        <f t="shared" ref="C28" si="3">C27/C29</f>
        <v>2.7712890927297509</v>
      </c>
      <c r="D28" s="146">
        <f>D27/D29</f>
        <v>2.9708219074062923</v>
      </c>
      <c r="E28" s="146">
        <f>E27/E29</f>
        <v>2.9708219074062923</v>
      </c>
      <c r="F28" s="146">
        <f>F27/F29</f>
        <v>3.341715354947111</v>
      </c>
    </row>
    <row r="29" spans="1:8">
      <c r="A29" s="150" t="s">
        <v>142</v>
      </c>
      <c r="B29" s="146">
        <v>5136</v>
      </c>
      <c r="C29" s="146">
        <v>5136</v>
      </c>
      <c r="D29" s="146">
        <v>5136</v>
      </c>
      <c r="E29" s="146">
        <f>D29</f>
        <v>5136</v>
      </c>
      <c r="F29" s="146">
        <f>4189.92</f>
        <v>4189.92</v>
      </c>
    </row>
    <row r="30" spans="1:8">
      <c r="A30" s="150" t="s">
        <v>91</v>
      </c>
      <c r="B30" s="146">
        <f>'[18]Вода новая смета'!$C$35+'[18]Вода новая смета'!$C$36</f>
        <v>1414.9513385786281</v>
      </c>
      <c r="C30" s="148">
        <f>B30</f>
        <v>1414.9513385786281</v>
      </c>
      <c r="D30" s="146">
        <f>'[18]Вода новая смета'!$E$35+'[18]Вода новая смета'!$E$36</f>
        <v>1550.185071942487</v>
      </c>
      <c r="E30" s="148">
        <f>D30</f>
        <v>1550.185071942487</v>
      </c>
      <c r="F30" s="146">
        <f>1011.6+1011.6*30.2%</f>
        <v>1317.1032</v>
      </c>
      <c r="G30" s="231"/>
    </row>
    <row r="31" spans="1:8" ht="25.5">
      <c r="A31" s="150" t="s">
        <v>92</v>
      </c>
      <c r="B31" s="146">
        <f>'[18]Вода новая смета'!$C$56+'[18]Вода новая смета'!$C$57</f>
        <v>3244.4565304835396</v>
      </c>
      <c r="C31" s="148">
        <f t="shared" ref="C31:C37" si="4">B31</f>
        <v>3244.4565304835396</v>
      </c>
      <c r="D31" s="146">
        <f>'[18]Вода новая смета'!$E$56+'[18]Вода новая смета'!$E$57</f>
        <v>3244.4565304835396</v>
      </c>
      <c r="E31" s="148">
        <f>D31</f>
        <v>3244.4565304835396</v>
      </c>
      <c r="F31" s="146">
        <f>1585.25+425.66</f>
        <v>2010.91</v>
      </c>
    </row>
    <row r="32" spans="1:8">
      <c r="A32" s="232" t="s">
        <v>280</v>
      </c>
      <c r="B32" s="146">
        <f>'[18]Вода новая смета'!$C$38+'[18]Вода новая смета'!$C$39</f>
        <v>1446.4826871523924</v>
      </c>
      <c r="C32" s="148">
        <f t="shared" si="4"/>
        <v>1446.4826871523924</v>
      </c>
      <c r="D32" s="146">
        <f>'[18]Вода новая смета'!$E$38+'[18]Вода новая смета'!$E$39</f>
        <v>1933.9200160975943</v>
      </c>
      <c r="E32" s="148">
        <f>D32</f>
        <v>1933.9200160975943</v>
      </c>
      <c r="F32" s="146">
        <f>2447.89-F30+40.85</f>
        <v>1171.6367999999998</v>
      </c>
      <c r="G32" s="231"/>
    </row>
    <row r="33" spans="1:7">
      <c r="A33" s="233"/>
      <c r="B33" s="146"/>
      <c r="C33" s="148">
        <f t="shared" si="4"/>
        <v>0</v>
      </c>
      <c r="D33" s="146"/>
      <c r="E33" s="148"/>
      <c r="F33" s="146"/>
    </row>
    <row r="34" spans="1:7">
      <c r="A34" s="232" t="s">
        <v>58</v>
      </c>
      <c r="B34" s="146">
        <f>'[18]Вода новая смета'!$C$46</f>
        <v>1439.9516191663026</v>
      </c>
      <c r="C34" s="148">
        <f t="shared" si="4"/>
        <v>1439.9516191663026</v>
      </c>
      <c r="D34" s="146">
        <f>'[18]Вода новая смета'!$E$46</f>
        <v>1886.1097486697265</v>
      </c>
      <c r="E34" s="148">
        <f>D34</f>
        <v>1886.1097486697265</v>
      </c>
      <c r="F34" s="146">
        <v>522.92999999999995</v>
      </c>
      <c r="G34" s="231"/>
    </row>
    <row r="35" spans="1:7">
      <c r="A35" s="233"/>
      <c r="B35" s="146"/>
      <c r="C35" s="148">
        <f t="shared" si="4"/>
        <v>0</v>
      </c>
      <c r="D35" s="146"/>
      <c r="E35" s="148"/>
      <c r="F35" s="146"/>
    </row>
    <row r="36" spans="1:7">
      <c r="A36" s="234" t="s">
        <v>275</v>
      </c>
      <c r="B36" s="146">
        <f>'[18]Вода новая смета'!$C$43+'[18]Вода новая смета'!$C$34</f>
        <v>31918.765664895411</v>
      </c>
      <c r="C36" s="148">
        <f t="shared" si="4"/>
        <v>31918.765664895411</v>
      </c>
      <c r="D36" s="146">
        <f>'[18]Вода новая смета'!$E$43+'[18]Вода новая смета'!$E$34</f>
        <v>32626.743173752162</v>
      </c>
      <c r="E36" s="148">
        <f>D36</f>
        <v>32626.743173752162</v>
      </c>
      <c r="F36" s="146">
        <f>3753.88+39024.36</f>
        <v>42778.239999999998</v>
      </c>
    </row>
    <row r="37" spans="1:7">
      <c r="A37" s="150" t="s">
        <v>294</v>
      </c>
      <c r="B37" s="146">
        <f>'[18]Вода новая смета'!$C$59</f>
        <v>0</v>
      </c>
      <c r="C37" s="148">
        <f t="shared" si="4"/>
        <v>0</v>
      </c>
      <c r="D37" s="146">
        <f>'[18]Вода новая смета'!$E$59</f>
        <v>0</v>
      </c>
      <c r="E37" s="148"/>
      <c r="F37" s="146">
        <v>97.16</v>
      </c>
    </row>
    <row r="38" spans="1:7">
      <c r="A38" s="150" t="s">
        <v>295</v>
      </c>
      <c r="B38" s="235"/>
      <c r="C38" s="236"/>
      <c r="D38" s="236"/>
      <c r="E38" s="237"/>
      <c r="F38" s="237"/>
    </row>
    <row r="39" spans="1:7" ht="38.25">
      <c r="A39" s="150" t="s">
        <v>276</v>
      </c>
      <c r="B39" s="235"/>
      <c r="C39" s="236"/>
      <c r="D39" s="236"/>
      <c r="E39" s="236"/>
      <c r="F39" s="236"/>
    </row>
    <row r="40" spans="1:7">
      <c r="A40" s="150" t="s">
        <v>296</v>
      </c>
      <c r="B40" s="235"/>
      <c r="C40" s="236"/>
      <c r="D40" s="236"/>
      <c r="E40" s="236"/>
      <c r="F40" s="236"/>
    </row>
    <row r="41" spans="1:7">
      <c r="A41" s="150" t="s">
        <v>98</v>
      </c>
      <c r="B41" s="235"/>
      <c r="C41" s="236"/>
      <c r="D41" s="236"/>
      <c r="E41" s="236"/>
      <c r="F41" s="236"/>
    </row>
    <row r="42" spans="1:7" ht="25.5">
      <c r="A42" s="150" t="s">
        <v>297</v>
      </c>
      <c r="B42" s="235"/>
      <c r="C42" s="236"/>
      <c r="D42" s="236"/>
      <c r="E42" s="236"/>
      <c r="F42" s="236"/>
    </row>
    <row r="43" spans="1:7">
      <c r="A43" s="238" t="s">
        <v>208</v>
      </c>
    </row>
    <row r="44" spans="1:7" s="223" customFormat="1" ht="24" customHeight="1">
      <c r="A44" s="240" t="s">
        <v>277</v>
      </c>
      <c r="B44" s="240"/>
    </row>
    <row r="45" spans="1:7" s="223" customFormat="1" ht="27.75" customHeight="1">
      <c r="A45" s="240" t="s">
        <v>224</v>
      </c>
      <c r="B45" s="240"/>
    </row>
    <row r="46" spans="1:7" s="223" customFormat="1" ht="82.5" customHeight="1">
      <c r="A46" s="240" t="s">
        <v>6</v>
      </c>
      <c r="B46" s="240"/>
    </row>
    <row r="47" spans="1:7" s="223" customFormat="1" ht="32.25" customHeight="1">
      <c r="A47" s="240" t="s">
        <v>7</v>
      </c>
      <c r="B47" s="240"/>
    </row>
  </sheetData>
  <mergeCells count="12">
    <mergeCell ref="A1:D1"/>
    <mergeCell ref="B5:F5"/>
    <mergeCell ref="B4:F4"/>
    <mergeCell ref="B3:F3"/>
    <mergeCell ref="B2:F2"/>
    <mergeCell ref="B7:D7"/>
    <mergeCell ref="A45:B45"/>
    <mergeCell ref="A46:B46"/>
    <mergeCell ref="A47:B47"/>
    <mergeCell ref="A32:A33"/>
    <mergeCell ref="A34:A35"/>
    <mergeCell ref="A44:B44"/>
  </mergeCells>
  <pageMargins left="0.74803149606299213" right="0.15748031496062992" top="0.43307086614173229" bottom="0.31496062992125984" header="0.31496062992125984" footer="0.23622047244094491"/>
  <pageSetup paperSize="9" scale="68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tabColor theme="2" tint="-0.249977111117893"/>
  </sheetPr>
  <dimension ref="A1:H47"/>
  <sheetViews>
    <sheetView showGridLines="0" view="pageBreakPreview" topLeftCell="A16" zoomScaleNormal="120" zoomScaleSheetLayoutView="100" workbookViewId="0">
      <selection activeCell="A12" sqref="A12"/>
    </sheetView>
  </sheetViews>
  <sheetFormatPr defaultRowHeight="12.75"/>
  <cols>
    <col min="1" max="1" width="76.42578125" style="238" customWidth="1"/>
    <col min="2" max="2" width="13" style="239" hidden="1" customWidth="1"/>
    <col min="3" max="3" width="12.140625" style="46" hidden="1" customWidth="1"/>
    <col min="4" max="4" width="12.85546875" style="46" hidden="1" customWidth="1"/>
    <col min="5" max="5" width="17" style="46" customWidth="1"/>
    <col min="6" max="6" width="19.85546875" style="46" customWidth="1"/>
    <col min="7" max="16384" width="9.140625" style="46"/>
  </cols>
  <sheetData>
    <row r="1" spans="1:7" s="49" customFormat="1" ht="40.5" customHeight="1">
      <c r="A1" s="153" t="s">
        <v>301</v>
      </c>
      <c r="B1" s="153"/>
      <c r="C1" s="153"/>
      <c r="D1" s="153"/>
      <c r="E1" s="153"/>
      <c r="F1" s="153"/>
    </row>
    <row r="2" spans="1:7" ht="25.5" customHeight="1">
      <c r="A2" s="217" t="s">
        <v>202</v>
      </c>
      <c r="B2" s="199" t="s">
        <v>303</v>
      </c>
      <c r="C2" s="199"/>
      <c r="D2" s="199"/>
      <c r="E2" s="199"/>
      <c r="F2" s="199"/>
    </row>
    <row r="3" spans="1:7">
      <c r="A3" s="150" t="s">
        <v>203</v>
      </c>
      <c r="B3" s="155">
        <v>1902025326</v>
      </c>
      <c r="C3" s="155"/>
      <c r="D3" s="155"/>
      <c r="E3" s="155"/>
      <c r="F3" s="155"/>
    </row>
    <row r="4" spans="1:7" ht="12.75" customHeight="1">
      <c r="A4" s="150" t="s">
        <v>204</v>
      </c>
      <c r="B4" s="155">
        <v>190201001</v>
      </c>
      <c r="C4" s="155"/>
      <c r="D4" s="155"/>
      <c r="E4" s="155"/>
      <c r="F4" s="155"/>
    </row>
    <row r="5" spans="1:7" ht="12.75" customHeight="1">
      <c r="A5" s="150" t="s">
        <v>205</v>
      </c>
      <c r="B5" s="172" t="s">
        <v>316</v>
      </c>
      <c r="C5" s="241"/>
      <c r="D5" s="241"/>
      <c r="E5" s="241"/>
      <c r="F5" s="241"/>
    </row>
    <row r="6" spans="1:7" ht="27.75" customHeight="1">
      <c r="A6" s="150" t="s">
        <v>213</v>
      </c>
      <c r="B6" s="149" t="s">
        <v>312</v>
      </c>
      <c r="C6" s="221" t="s">
        <v>313</v>
      </c>
      <c r="D6" s="221" t="s">
        <v>314</v>
      </c>
      <c r="E6" s="221" t="s">
        <v>325</v>
      </c>
      <c r="F6" s="221" t="s">
        <v>326</v>
      </c>
    </row>
    <row r="7" spans="1:7">
      <c r="A7" s="150" t="s">
        <v>214</v>
      </c>
      <c r="B7" s="173" t="s">
        <v>215</v>
      </c>
      <c r="C7" s="174"/>
      <c r="D7" s="175"/>
    </row>
    <row r="8" spans="1:7" s="223" customFormat="1" ht="25.5">
      <c r="A8" s="222" t="s">
        <v>272</v>
      </c>
      <c r="B8" s="151" t="s">
        <v>279</v>
      </c>
      <c r="C8" s="151" t="s">
        <v>279</v>
      </c>
      <c r="D8" s="151" t="s">
        <v>279</v>
      </c>
      <c r="E8" s="151" t="s">
        <v>279</v>
      </c>
      <c r="F8" s="151" t="s">
        <v>279</v>
      </c>
    </row>
    <row r="9" spans="1:7" s="223" customFormat="1" ht="12.75" customHeight="1">
      <c r="A9" s="222" t="s">
        <v>300</v>
      </c>
      <c r="B9" s="151"/>
      <c r="C9" s="224"/>
      <c r="D9" s="224"/>
      <c r="E9" s="224"/>
      <c r="F9" s="224"/>
    </row>
    <row r="10" spans="1:7" s="223" customFormat="1" ht="12.75" customHeight="1">
      <c r="A10" s="150" t="s">
        <v>281</v>
      </c>
      <c r="B10" s="235"/>
      <c r="C10" s="242"/>
      <c r="D10" s="235"/>
      <c r="E10" s="242"/>
      <c r="F10" s="235"/>
    </row>
    <row r="11" spans="1:7" s="223" customFormat="1" ht="12.75" customHeight="1">
      <c r="A11" s="150" t="s">
        <v>282</v>
      </c>
      <c r="B11" s="147">
        <f>'[18]стоки новая смета'!$C$16</f>
        <v>290.23666839907378</v>
      </c>
      <c r="C11" s="243">
        <f t="shared" ref="C11:C23" si="0">B11</f>
        <v>290.23666839907378</v>
      </c>
      <c r="D11" s="147">
        <f>'[18]стоки новая смета'!$E$16</f>
        <v>290.23666839907378</v>
      </c>
      <c r="E11" s="243">
        <f>D11</f>
        <v>290.23666839907378</v>
      </c>
      <c r="F11" s="147">
        <f>E11</f>
        <v>290.23666839907378</v>
      </c>
    </row>
    <row r="12" spans="1:7" s="223" customFormat="1" ht="12.75" customHeight="1">
      <c r="A12" s="150" t="s">
        <v>283</v>
      </c>
      <c r="B12" s="147"/>
      <c r="C12" s="243"/>
      <c r="D12" s="147"/>
      <c r="E12" s="243"/>
      <c r="F12" s="147"/>
    </row>
    <row r="13" spans="1:7" s="223" customFormat="1" ht="12.75" customHeight="1">
      <c r="A13" s="150" t="s">
        <v>284</v>
      </c>
      <c r="B13" s="147">
        <f>'[18]стоки новая смета'!$C$13</f>
        <v>5712.1347664411924</v>
      </c>
      <c r="C13" s="243">
        <f t="shared" si="0"/>
        <v>5712.1347664411924</v>
      </c>
      <c r="D13" s="147">
        <f>'[18]стоки новая смета'!$E$13</f>
        <v>5712.1347664411924</v>
      </c>
      <c r="E13" s="243">
        <f>D13</f>
        <v>5712.1347664411924</v>
      </c>
      <c r="F13" s="147">
        <f>E13</f>
        <v>5712.1347664411924</v>
      </c>
      <c r="G13" s="225"/>
    </row>
    <row r="14" spans="1:7" s="223" customFormat="1" ht="12.75" customHeight="1">
      <c r="A14" s="150" t="s">
        <v>285</v>
      </c>
      <c r="B14" s="147"/>
      <c r="C14" s="243"/>
      <c r="D14" s="147"/>
      <c r="E14" s="243"/>
      <c r="F14" s="147"/>
    </row>
    <row r="15" spans="1:7" s="223" customFormat="1" ht="12.75" customHeight="1">
      <c r="A15" s="150" t="s">
        <v>286</v>
      </c>
      <c r="B15" s="147"/>
      <c r="C15" s="243"/>
      <c r="D15" s="147"/>
      <c r="E15" s="243"/>
      <c r="F15" s="147"/>
    </row>
    <row r="16" spans="1:7" s="223" customFormat="1" ht="12.75" customHeight="1">
      <c r="A16" s="150" t="s">
        <v>287</v>
      </c>
      <c r="B16" s="216"/>
      <c r="C16" s="243"/>
      <c r="D16" s="216"/>
      <c r="E16" s="243"/>
      <c r="F16" s="216"/>
    </row>
    <row r="17" spans="1:8" s="223" customFormat="1" ht="12.75" customHeight="1">
      <c r="A17" s="150" t="s">
        <v>298</v>
      </c>
      <c r="B17" s="147">
        <f>'[18]стоки новая смета'!$C$8</f>
        <v>5712.1347664411933</v>
      </c>
      <c r="C17" s="243">
        <f t="shared" si="0"/>
        <v>5712.1347664411933</v>
      </c>
      <c r="D17" s="147">
        <f>'[18]стоки новая смета'!$E$8</f>
        <v>5712.1347664411933</v>
      </c>
      <c r="E17" s="243">
        <f>D17</f>
        <v>5712.1347664411933</v>
      </c>
      <c r="F17" s="147">
        <f>E17</f>
        <v>5712.1347664411933</v>
      </c>
    </row>
    <row r="18" spans="1:8" s="223" customFormat="1" ht="12.75" customHeight="1">
      <c r="A18" s="227" t="s">
        <v>299</v>
      </c>
      <c r="B18" s="147"/>
      <c r="C18" s="243"/>
      <c r="D18" s="147"/>
      <c r="E18" s="243"/>
      <c r="F18" s="147"/>
    </row>
    <row r="19" spans="1:8" s="223" customFormat="1" ht="12.75" customHeight="1">
      <c r="A19" s="228" t="s">
        <v>288</v>
      </c>
      <c r="B19" s="147">
        <f>'[18]стоки новая смета'!$C$9</f>
        <v>3669.2847199999997</v>
      </c>
      <c r="C19" s="243">
        <f t="shared" si="0"/>
        <v>3669.2847199999997</v>
      </c>
      <c r="D19" s="147">
        <f>'[18]стоки новая смета'!$E$9</f>
        <v>3669.2847199999997</v>
      </c>
      <c r="E19" s="243">
        <f>D19</f>
        <v>3669.2847199999997</v>
      </c>
      <c r="F19" s="147">
        <f t="shared" ref="F19:F20" si="1">E19</f>
        <v>3669.2847199999997</v>
      </c>
    </row>
    <row r="20" spans="1:8" s="223" customFormat="1" ht="12.75" customHeight="1">
      <c r="A20" s="228" t="s">
        <v>289</v>
      </c>
      <c r="B20" s="147">
        <f>'[18]стоки новая смета'!$C$10</f>
        <v>324.11159126236709</v>
      </c>
      <c r="C20" s="243">
        <f t="shared" si="0"/>
        <v>324.11159126236709</v>
      </c>
      <c r="D20" s="147">
        <f>'[18]стоки новая смета'!$E$10</f>
        <v>324.11159126236709</v>
      </c>
      <c r="E20" s="243">
        <f>D20</f>
        <v>324.11159126236709</v>
      </c>
      <c r="F20" s="147">
        <f t="shared" si="1"/>
        <v>324.11159126236709</v>
      </c>
    </row>
    <row r="21" spans="1:8" s="223" customFormat="1" ht="12.75" customHeight="1">
      <c r="A21" s="228" t="s">
        <v>290</v>
      </c>
      <c r="B21" s="147">
        <f>'[18]стоки новая смета'!$C$11</f>
        <v>1428.5017867797526</v>
      </c>
      <c r="C21" s="243">
        <f t="shared" si="0"/>
        <v>1428.5017867797526</v>
      </c>
      <c r="D21" s="147">
        <f>'[18]стоки новая смета'!$E$11</f>
        <v>1428.5017867797526</v>
      </c>
      <c r="E21" s="243">
        <f>D21</f>
        <v>1428.5017867797526</v>
      </c>
      <c r="F21" s="147">
        <f>1718.74</f>
        <v>1718.74</v>
      </c>
    </row>
    <row r="22" spans="1:8" s="223" customFormat="1">
      <c r="A22" s="228" t="s">
        <v>291</v>
      </c>
      <c r="B22" s="147"/>
      <c r="C22" s="243">
        <f t="shared" si="0"/>
        <v>0</v>
      </c>
      <c r="D22" s="147"/>
      <c r="E22" s="243"/>
      <c r="F22" s="147"/>
    </row>
    <row r="23" spans="1:8">
      <c r="A23" s="150" t="s">
        <v>292</v>
      </c>
      <c r="B23" s="147">
        <f>'[18]стоки новая смета'!$C$53</f>
        <v>75487.990708299127</v>
      </c>
      <c r="C23" s="243">
        <f t="shared" si="0"/>
        <v>75487.990708299127</v>
      </c>
      <c r="D23" s="147">
        <f>'[18]стоки новая смета'!$E$53</f>
        <v>79352.302518786499</v>
      </c>
      <c r="E23" s="243">
        <f>D23</f>
        <v>79352.302518786499</v>
      </c>
      <c r="F23" s="147">
        <f>F24</f>
        <v>86447.56</v>
      </c>
    </row>
    <row r="24" spans="1:8">
      <c r="A24" s="150" t="s">
        <v>293</v>
      </c>
      <c r="B24" s="147">
        <f>B26+B27+B30+B31+B32+B34+B36+B37+B25</f>
        <v>75487.990708299112</v>
      </c>
      <c r="C24" s="147">
        <f t="shared" ref="C24" si="2">C26+C27+C30+C31+C32+C34+C36+C37+C25</f>
        <v>75487.990708299112</v>
      </c>
      <c r="D24" s="147">
        <f>D26+D27+D30+D31+D32+D34+D36+D37+D25</f>
        <v>79352.302518786484</v>
      </c>
      <c r="E24" s="147">
        <f t="shared" ref="E24" si="3">E26+E27+E30+E31+E32+E34+E36+E37+E25</f>
        <v>79352.302518786484</v>
      </c>
      <c r="F24" s="147">
        <f>F25+F26+F27+F30+F31+F32+F34+F36</f>
        <v>86447.56</v>
      </c>
      <c r="H24" s="230"/>
    </row>
    <row r="25" spans="1:8">
      <c r="A25" s="150" t="s">
        <v>315</v>
      </c>
      <c r="B25" s="147">
        <f>'[18]стоки новая смета'!$C$20</f>
        <v>0</v>
      </c>
      <c r="C25" s="243">
        <f>B25</f>
        <v>0</v>
      </c>
      <c r="D25" s="147">
        <f>'[18]стоки новая смета'!$E$20</f>
        <v>0</v>
      </c>
      <c r="E25" s="243">
        <f>D25</f>
        <v>0</v>
      </c>
      <c r="F25" s="147">
        <f>(56.75+13.2+0)*G25</f>
        <v>0</v>
      </c>
      <c r="G25" s="231"/>
    </row>
    <row r="26" spans="1:8">
      <c r="A26" s="150" t="s">
        <v>274</v>
      </c>
      <c r="B26" s="147"/>
      <c r="C26" s="243">
        <f t="shared" ref="C26:C27" si="4">B26</f>
        <v>0</v>
      </c>
      <c r="D26" s="147">
        <v>0</v>
      </c>
      <c r="E26" s="243">
        <v>0</v>
      </c>
      <c r="F26" s="147">
        <v>0</v>
      </c>
    </row>
    <row r="27" spans="1:8" ht="25.5">
      <c r="A27" s="150" t="s">
        <v>87</v>
      </c>
      <c r="B27" s="147">
        <f>'[18]стоки новая смета'!$C$21</f>
        <v>14900.967826800001</v>
      </c>
      <c r="C27" s="243">
        <f t="shared" si="4"/>
        <v>14900.967826800001</v>
      </c>
      <c r="D27" s="147">
        <f>'[18]стоки новая смета'!$E$21</f>
        <v>15973.837510329602</v>
      </c>
      <c r="E27" s="243">
        <f>D27</f>
        <v>15973.837510329602</v>
      </c>
      <c r="F27" s="147">
        <v>15160.4</v>
      </c>
    </row>
    <row r="28" spans="1:8">
      <c r="A28" s="150" t="s">
        <v>141</v>
      </c>
      <c r="B28" s="147">
        <f>B27/B29</f>
        <v>2.7743377074660214</v>
      </c>
      <c r="C28" s="147">
        <f t="shared" ref="C28" si="5">C27/C29</f>
        <v>2.7743377074660214</v>
      </c>
      <c r="D28" s="147">
        <f>D27/D29</f>
        <v>2.9740900224035753</v>
      </c>
      <c r="E28" s="147">
        <f t="shared" ref="E28:F28" si="6">E27/E29</f>
        <v>2.9740900224035753</v>
      </c>
      <c r="F28" s="147">
        <f t="shared" si="6"/>
        <v>3.3425051370920089</v>
      </c>
    </row>
    <row r="29" spans="1:8" ht="12.75" customHeight="1">
      <c r="A29" s="150" t="s">
        <v>142</v>
      </c>
      <c r="B29" s="147">
        <v>5371</v>
      </c>
      <c r="C29" s="147">
        <v>5371</v>
      </c>
      <c r="D29" s="147">
        <v>5371</v>
      </c>
      <c r="E29" s="147">
        <f>D29</f>
        <v>5371</v>
      </c>
      <c r="F29" s="147">
        <v>4535.6400000000003</v>
      </c>
    </row>
    <row r="30" spans="1:8">
      <c r="A30" s="150" t="s">
        <v>91</v>
      </c>
      <c r="B30" s="147">
        <f>'[18]стоки новая смета'!$C$24+'[18]стоки новая смета'!$C$25</f>
        <v>1721.8377148738646</v>
      </c>
      <c r="C30" s="243">
        <f>B30</f>
        <v>1721.8377148738646</v>
      </c>
      <c r="D30" s="147">
        <f>'[18]стоки новая смета'!$E$24+'[18]стоки новая смета'!$E$25</f>
        <v>1752.8538013429868</v>
      </c>
      <c r="E30" s="243">
        <f>D30</f>
        <v>1752.8538013429868</v>
      </c>
      <c r="F30" s="147">
        <f>1486.4+448.89</f>
        <v>1935.29</v>
      </c>
      <c r="G30" s="231"/>
    </row>
    <row r="31" spans="1:8" ht="12.75" customHeight="1">
      <c r="A31" s="150" t="s">
        <v>92</v>
      </c>
      <c r="B31" s="147">
        <f>'[18]стоки новая смета'!$C$45+'[18]стоки новая смета'!$C$46</f>
        <v>9517.2560621972916</v>
      </c>
      <c r="C31" s="243">
        <f t="shared" ref="C31:C37" si="7">B31</f>
        <v>9517.2560621972916</v>
      </c>
      <c r="D31" s="147">
        <f>'[18]стоки новая смета'!$E$45+'[18]стоки новая смета'!$E$46</f>
        <v>9517.2560621972916</v>
      </c>
      <c r="E31" s="243">
        <f>D31</f>
        <v>9517.2560621972916</v>
      </c>
      <c r="F31" s="147">
        <f>1975.36+367.09</f>
        <v>2342.4499999999998</v>
      </c>
    </row>
    <row r="32" spans="1:8">
      <c r="A32" s="232" t="s">
        <v>280</v>
      </c>
      <c r="B32" s="147">
        <f>'[18]стоки новая смета'!$C$27+'[18]стоки новая смета'!$C$28</f>
        <v>4083.472274832468</v>
      </c>
      <c r="C32" s="243">
        <f t="shared" si="7"/>
        <v>4083.472274832468</v>
      </c>
      <c r="D32" s="147">
        <f>'[18]стоки новая смета'!$E$27+'[18]стоки новая смета'!$E$28</f>
        <v>4267.7019857273253</v>
      </c>
      <c r="E32" s="243">
        <f>D32</f>
        <v>4267.7019857273253</v>
      </c>
      <c r="F32" s="147">
        <f>8293.94-F30</f>
        <v>6358.6500000000005</v>
      </c>
      <c r="G32" s="231"/>
    </row>
    <row r="33" spans="1:7">
      <c r="A33" s="233"/>
      <c r="B33" s="147"/>
      <c r="C33" s="243">
        <f t="shared" si="7"/>
        <v>0</v>
      </c>
      <c r="D33" s="147"/>
      <c r="E33" s="243"/>
      <c r="F33" s="147"/>
    </row>
    <row r="34" spans="1:7">
      <c r="A34" s="232" t="s">
        <v>58</v>
      </c>
      <c r="B34" s="147">
        <f>'[18]стоки новая смета'!$C$35</f>
        <v>3473.9868295954907</v>
      </c>
      <c r="C34" s="243">
        <f t="shared" si="7"/>
        <v>3473.9868295954907</v>
      </c>
      <c r="D34" s="147">
        <f>'[18]стоки новая смета'!$E$35</f>
        <v>4340.8931591892824</v>
      </c>
      <c r="E34" s="243">
        <f>D34</f>
        <v>4340.8931591892824</v>
      </c>
      <c r="F34" s="147">
        <v>895.62</v>
      </c>
      <c r="G34" s="231"/>
    </row>
    <row r="35" spans="1:7">
      <c r="A35" s="233"/>
      <c r="B35" s="147"/>
      <c r="C35" s="243">
        <f t="shared" si="7"/>
        <v>0</v>
      </c>
      <c r="D35" s="147"/>
      <c r="E35" s="243"/>
      <c r="F35" s="147"/>
    </row>
    <row r="36" spans="1:7">
      <c r="A36" s="234" t="s">
        <v>275</v>
      </c>
      <c r="B36" s="147">
        <f>'[18]стоки новая смета'!$C$32+'[18]стоки новая смета'!$C$23</f>
        <v>41790.47</v>
      </c>
      <c r="C36" s="243">
        <f t="shared" si="7"/>
        <v>41790.47</v>
      </c>
      <c r="D36" s="147">
        <f>'[18]стоки новая смета'!$E$32+'[18]стоки новая смета'!$E$23</f>
        <v>43499.76</v>
      </c>
      <c r="E36" s="243">
        <f>D36</f>
        <v>43499.76</v>
      </c>
      <c r="F36" s="147">
        <f>3278.8+56476.36-0.01</f>
        <v>59755.15</v>
      </c>
    </row>
    <row r="37" spans="1:7">
      <c r="A37" s="150" t="s">
        <v>294</v>
      </c>
      <c r="B37" s="147">
        <f>'[18]стоки новая смета'!$C$48</f>
        <v>0</v>
      </c>
      <c r="C37" s="243">
        <f t="shared" si="7"/>
        <v>0</v>
      </c>
      <c r="D37" s="147">
        <f>'[18]стоки новая смета'!$E$48</f>
        <v>0</v>
      </c>
      <c r="E37" s="243"/>
      <c r="F37" s="147"/>
    </row>
    <row r="38" spans="1:7">
      <c r="A38" s="150" t="s">
        <v>295</v>
      </c>
      <c r="B38" s="147"/>
      <c r="C38" s="244"/>
      <c r="D38" s="244"/>
      <c r="E38" s="244"/>
      <c r="F38" s="244"/>
    </row>
    <row r="39" spans="1:7" ht="38.25">
      <c r="A39" s="150" t="s">
        <v>276</v>
      </c>
      <c r="B39" s="147"/>
      <c r="C39" s="244"/>
      <c r="D39" s="244"/>
      <c r="E39" s="244"/>
      <c r="F39" s="244"/>
    </row>
    <row r="40" spans="1:7">
      <c r="A40" s="150" t="s">
        <v>296</v>
      </c>
      <c r="B40" s="147"/>
      <c r="C40" s="244"/>
      <c r="D40" s="244"/>
      <c r="E40" s="244"/>
      <c r="F40" s="244"/>
    </row>
    <row r="41" spans="1:7">
      <c r="A41" s="150" t="s">
        <v>98</v>
      </c>
      <c r="B41" s="147"/>
      <c r="C41" s="244"/>
      <c r="D41" s="244"/>
      <c r="E41" s="244"/>
      <c r="F41" s="244"/>
    </row>
    <row r="42" spans="1:7" ht="24" customHeight="1">
      <c r="A42" s="150" t="s">
        <v>297</v>
      </c>
      <c r="B42" s="147"/>
      <c r="C42" s="244"/>
      <c r="D42" s="244"/>
      <c r="E42" s="244"/>
      <c r="F42" s="244"/>
    </row>
    <row r="43" spans="1:7" ht="27.75" customHeight="1">
      <c r="A43" s="238" t="s">
        <v>208</v>
      </c>
    </row>
    <row r="44" spans="1:7" s="223" customFormat="1" ht="82.5" hidden="1" customHeight="1">
      <c r="A44" s="240" t="s">
        <v>277</v>
      </c>
      <c r="B44" s="240"/>
    </row>
    <row r="45" spans="1:7" s="223" customFormat="1" ht="32.25" hidden="1" customHeight="1">
      <c r="A45" s="240" t="s">
        <v>224</v>
      </c>
      <c r="B45" s="240"/>
    </row>
    <row r="46" spans="1:7" s="223" customFormat="1" hidden="1">
      <c r="A46" s="240" t="s">
        <v>6</v>
      </c>
      <c r="B46" s="240"/>
    </row>
    <row r="47" spans="1:7" s="223" customFormat="1" hidden="1">
      <c r="A47" s="240" t="s">
        <v>7</v>
      </c>
      <c r="B47" s="240"/>
    </row>
  </sheetData>
  <mergeCells count="12">
    <mergeCell ref="A1:F1"/>
    <mergeCell ref="A46:B46"/>
    <mergeCell ref="A47:B47"/>
    <mergeCell ref="A45:B45"/>
    <mergeCell ref="A44:B44"/>
    <mergeCell ref="B7:D7"/>
    <mergeCell ref="A32:A33"/>
    <mergeCell ref="A34:A35"/>
    <mergeCell ref="B5:F5"/>
    <mergeCell ref="B4:F4"/>
    <mergeCell ref="B3:F3"/>
    <mergeCell ref="B2:F2"/>
  </mergeCells>
  <pageMargins left="0.74803149606299213" right="0.15748031496062992" top="0.43307086614173229" bottom="0.31496062992125984" header="0.31496062992125984" footer="0.23622047244094491"/>
  <pageSetup paperSize="9" scale="68" fitToHeight="2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5</vt:i4>
      </vt:variant>
    </vt:vector>
  </HeadingPairs>
  <TitlesOfParts>
    <vt:vector size="16" baseType="lpstr">
      <vt:lpstr> раздел 1 ТЕПЛО</vt:lpstr>
      <vt:lpstr>раздел 2 ТЕПЛО</vt:lpstr>
      <vt:lpstr>раздел 3 5 6 7 ТЕПЛО</vt:lpstr>
      <vt:lpstr>разд 4 ТЕПЛО </vt:lpstr>
      <vt:lpstr>разд 4  е ТЕПЛО</vt:lpstr>
      <vt:lpstr>раздел 1 ВС, ВО 2013</vt:lpstr>
      <vt:lpstr>раздел 1 ВС, ВО 13-14</vt:lpstr>
      <vt:lpstr>раздел2 ВС 13-14 </vt:lpstr>
      <vt:lpstr>раздел2 ВО 13-14</vt:lpstr>
      <vt:lpstr>раздел 2 Очистка 13-14</vt:lpstr>
      <vt:lpstr>Вода новая смета</vt:lpstr>
      <vt:lpstr>'раздел 2 ТЕПЛО'!OLE_LINK1</vt:lpstr>
      <vt:lpstr>' раздел 1 ТЕПЛО'!Область_печати</vt:lpstr>
      <vt:lpstr>'раздел 1 ВС, ВО 13-14'!Область_печати</vt:lpstr>
      <vt:lpstr>'раздел 2 ТЕПЛО'!Область_печати</vt:lpstr>
      <vt:lpstr>'раздел2 ВС 13-14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Àëåêñåé Âèêòîðîâè÷</dc:creator>
  <cp:lastModifiedBy>Tabakaeva_LS</cp:lastModifiedBy>
  <cp:lastPrinted>2015-01-12T00:55:47Z</cp:lastPrinted>
  <dcterms:created xsi:type="dcterms:W3CDTF">2000-02-11T08:15:09Z</dcterms:created>
  <dcterms:modified xsi:type="dcterms:W3CDTF">2015-01-15T09:53:30Z</dcterms:modified>
</cp:coreProperties>
</file>